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<sst xmlns="http://schemas.openxmlformats.org/spreadsheetml/2006/main" count="420" uniqueCount="152">
  <si>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</si>
  <si>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</si>
  <si>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</si>
  <si>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</si>
  <si>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</si>
  <si>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</si>
  <si>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</si>
  <si>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Пищевые вещества</t>
  </si>
  <si>
    <t>-</t>
  </si>
  <si>
    <t>Хлеб ржано-пшеничный</t>
  </si>
  <si>
    <t>Чай с сахаром</t>
  </si>
  <si>
    <t>Отклонения</t>
  </si>
  <si>
    <t xml:space="preserve">Возрастная категория: от 1 года до 3 лет </t>
  </si>
  <si>
    <t>Компот из сушеных фруктов</t>
  </si>
  <si>
    <t>норма</t>
  </si>
  <si>
    <t>Возрастная категория: от 1 года до 3 лет</t>
  </si>
  <si>
    <t>Какао с молоком</t>
  </si>
  <si>
    <t>Батон нарезной</t>
  </si>
  <si>
    <t>Кофейный напиток с молоком</t>
  </si>
  <si>
    <t>Голубцы ленивые</t>
  </si>
  <si>
    <t>Яблоки свежие</t>
  </si>
  <si>
    <t>Соотношение</t>
  </si>
  <si>
    <t xml:space="preserve"> 2-ой завтрак (4 %)</t>
  </si>
  <si>
    <t xml:space="preserve"> 2-ой завтрак (5 %)</t>
  </si>
  <si>
    <t>обед (37 %)</t>
  </si>
  <si>
    <t>Витамин С</t>
  </si>
  <si>
    <t>Выход блюда, г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</si>
  <si>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</si>
  <si>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</si>
  <si>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</si>
  <si>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</si>
  <si>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</si>
  <si>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</si>
  <si>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</si>
  <si>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</si>
  <si>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</si>
  <si>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Витамин С, мг</t>
  </si>
  <si>
    <t xml:space="preserve"> Выход блюда, г</t>
  </si>
  <si>
    <t>обед (35 %)</t>
  </si>
  <si>
    <t>завтрак (22 %)</t>
  </si>
  <si>
    <t>Бутерброды с маслом</t>
  </si>
  <si>
    <t>Шницель рыбный натуральный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</si>
  <si>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</si>
  <si>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</si>
  <si>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</si>
  <si>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*Суммарный объем блюд (в граммах)</t>
  </si>
  <si>
    <t>обед (34 %)</t>
  </si>
  <si>
    <t>завтрак (25 %)</t>
  </si>
  <si>
    <t>обед (36 %)</t>
  </si>
  <si>
    <t>завтрак (21 %)</t>
  </si>
  <si>
    <t>общие</t>
  </si>
  <si>
    <t>в т.ч. животные</t>
  </si>
  <si>
    <t>Количество животного белка, (%)</t>
  </si>
  <si>
    <t>Cодержание белков, жиров, углеводов  в % от калорийности</t>
  </si>
  <si>
    <t>Кефир</t>
  </si>
  <si>
    <t>Молоко кипячёное</t>
  </si>
  <si>
    <t xml:space="preserve">Плов из птицы  </t>
  </si>
  <si>
    <t>Уплотнённый полдник  35%</t>
  </si>
  <si>
    <t>уплотнённый полдник (38 %)</t>
  </si>
  <si>
    <t>завтрак (23 %)</t>
  </si>
  <si>
    <t>уплотнённый полдник (36 %)</t>
  </si>
  <si>
    <t>уплотнённый полдник (35 %)</t>
  </si>
  <si>
    <t>обед (39 %)</t>
  </si>
  <si>
    <t>завтрак (24 %)</t>
  </si>
  <si>
    <t>завтрак (26  %)</t>
  </si>
  <si>
    <t>Щи из свежей капусты с картофелем</t>
  </si>
  <si>
    <t>Икра свекольная</t>
  </si>
  <si>
    <t>Чай с лимоном</t>
  </si>
  <si>
    <r>
      <rPr>
        <b/>
        <sz val="12"/>
        <rFont val="Times New Roman"/>
        <family val="1"/>
      </rPr>
      <t>День 1</t>
    </r>
    <r>
      <rPr>
        <sz val="12"/>
        <rFont val="Times New Roman"/>
        <family val="1"/>
      </rPr>
      <t xml:space="preserve">: понедельник </t>
    </r>
  </si>
  <si>
    <r>
      <rPr>
        <b/>
        <sz val="12"/>
        <rFont val="Times New Roman"/>
        <family val="1"/>
      </rPr>
      <t>День 2</t>
    </r>
    <r>
      <rPr>
        <sz val="12"/>
        <rFont val="Times New Roman"/>
        <family val="1"/>
      </rPr>
      <t>: вторник</t>
    </r>
  </si>
  <si>
    <r>
      <rPr>
        <b/>
        <sz val="12"/>
        <rFont val="Times New Roman"/>
        <family val="1"/>
      </rPr>
      <t>День 3</t>
    </r>
    <r>
      <rPr>
        <sz val="12"/>
        <rFont val="Times New Roman"/>
        <family val="1"/>
      </rPr>
      <t>: среда</t>
    </r>
  </si>
  <si>
    <r>
      <rPr>
        <b/>
        <sz val="12"/>
        <rFont val="Times New Roman"/>
        <family val="1"/>
      </rPr>
      <t>День 4</t>
    </r>
    <r>
      <rPr>
        <sz val="12"/>
        <rFont val="Times New Roman"/>
        <family val="1"/>
      </rPr>
      <t>: четверг</t>
    </r>
  </si>
  <si>
    <r>
      <rPr>
        <b/>
        <sz val="12"/>
        <rFont val="Times New Roman"/>
        <family val="1"/>
      </rPr>
      <t>День 5:</t>
    </r>
    <r>
      <rPr>
        <sz val="12"/>
        <rFont val="Times New Roman"/>
        <family val="1"/>
      </rPr>
      <t xml:space="preserve"> пятница</t>
    </r>
  </si>
  <si>
    <r>
      <rPr>
        <b/>
        <sz val="12"/>
        <rFont val="Times New Roman"/>
        <family val="1"/>
      </rPr>
      <t>День 6</t>
    </r>
    <r>
      <rPr>
        <sz val="12"/>
        <rFont val="Times New Roman"/>
        <family val="1"/>
      </rPr>
      <t>: понедельник</t>
    </r>
  </si>
  <si>
    <r>
      <rPr>
        <b/>
        <sz val="12"/>
        <rFont val="Times New Roman"/>
        <family val="1"/>
      </rPr>
      <t>День 7:</t>
    </r>
    <r>
      <rPr>
        <sz val="12"/>
        <rFont val="Times New Roman"/>
        <family val="1"/>
      </rPr>
      <t xml:space="preserve"> вторник</t>
    </r>
  </si>
  <si>
    <r>
      <rPr>
        <b/>
        <sz val="12"/>
        <rFont val="Times New Roman"/>
        <family val="1"/>
      </rPr>
      <t>День 8:</t>
    </r>
    <r>
      <rPr>
        <sz val="12"/>
        <rFont val="Times New Roman"/>
        <family val="1"/>
      </rPr>
      <t xml:space="preserve"> среда</t>
    </r>
  </si>
  <si>
    <r>
      <rPr>
        <b/>
        <sz val="12"/>
        <rFont val="Times New Roman"/>
        <family val="1"/>
      </rPr>
      <t>День 9</t>
    </r>
    <r>
      <rPr>
        <sz val="12"/>
        <rFont val="Times New Roman"/>
        <family val="1"/>
      </rPr>
      <t>: четверг</t>
    </r>
  </si>
  <si>
    <r>
      <rPr>
        <b/>
        <sz val="12"/>
        <rFont val="Times New Roman"/>
        <family val="1"/>
      </rPr>
      <t>День 10</t>
    </r>
    <r>
      <rPr>
        <sz val="12"/>
        <rFont val="Times New Roman"/>
        <family val="1"/>
      </rPr>
      <t>: пятница</t>
    </r>
  </si>
  <si>
    <t>Итого за первый день *Суммарный объем блюд (в граммах)</t>
  </si>
  <si>
    <t>Сок овощной, фруктовый или ягодный</t>
  </si>
  <si>
    <t>Салат из белокочанной капусты</t>
  </si>
  <si>
    <t>Соус молочный (сладкий)</t>
  </si>
  <si>
    <t>Картофель, тушеный в соусе</t>
  </si>
  <si>
    <t xml:space="preserve">Соус сметанный с томатом </t>
  </si>
  <si>
    <t>Суп молочный с крупой (хлопья овсяные "Геркулес")</t>
  </si>
  <si>
    <t>Суп с рыбными консервами</t>
  </si>
  <si>
    <t>Рулет с луком и яйцами (с молоком)</t>
  </si>
  <si>
    <t>Борщ с капустой и картофелем</t>
  </si>
  <si>
    <t>Сырники из творога</t>
  </si>
  <si>
    <t>Котлеты рубленные из кур, запеченные с соусом молочным</t>
  </si>
  <si>
    <t>Суп картофельный с мясными фрикадельками</t>
  </si>
  <si>
    <t>89, 129</t>
  </si>
  <si>
    <t>уплотнённый полдник (28 %)</t>
  </si>
  <si>
    <t>завтрак (23%)</t>
  </si>
  <si>
    <t xml:space="preserve"> 2-ой завтрак ( 10 %)</t>
  </si>
  <si>
    <t xml:space="preserve">Бутерброд с сыром </t>
  </si>
  <si>
    <t>Макаронник с маслом</t>
  </si>
  <si>
    <t>150/5</t>
  </si>
  <si>
    <t>Запеканка из печени с рисом</t>
  </si>
  <si>
    <t>Соус сметанный</t>
  </si>
  <si>
    <t>Компот из свежих плодов (яблоки)</t>
  </si>
  <si>
    <t xml:space="preserve">Суп перловый молочный </t>
  </si>
  <si>
    <t>Суп молочный манный</t>
  </si>
  <si>
    <t xml:space="preserve">Печенье </t>
  </si>
  <si>
    <t>Запеканка из творога (с мукой)</t>
  </si>
  <si>
    <t>Молоко</t>
  </si>
  <si>
    <t>Винегрет овощной</t>
  </si>
  <si>
    <t>Икра кабачковая</t>
  </si>
  <si>
    <t>Омлет натуральный</t>
  </si>
  <si>
    <t>Йогурт</t>
  </si>
  <si>
    <t>Картофель в молоке</t>
  </si>
  <si>
    <t>Зразы из творога с изюмом</t>
  </si>
  <si>
    <t>Суп молочный с рисом</t>
  </si>
  <si>
    <t>Оладьи с творогом (повидло)</t>
  </si>
  <si>
    <t>65/5</t>
  </si>
  <si>
    <t>Драчена</t>
  </si>
  <si>
    <t>Суп картофельный с макаронными изделиями</t>
  </si>
  <si>
    <t>Соус сметанный с луком</t>
  </si>
  <si>
    <t>Соус молочный (для запекания мяса)</t>
  </si>
  <si>
    <t>Овощи в молочном соусе</t>
  </si>
  <si>
    <t>350(1)</t>
  </si>
  <si>
    <t>Суп молочный с вермишелью</t>
  </si>
  <si>
    <t>Мясной хлебец "Деликатесный"</t>
  </si>
  <si>
    <t>Каша вязкая с изюмом</t>
  </si>
  <si>
    <t>Суп картофельный с пшеном</t>
  </si>
  <si>
    <t>Каша рассыпчатая пшенная</t>
  </si>
  <si>
    <t>Биточки рубленные</t>
  </si>
  <si>
    <t>Суп молочный пшенный</t>
  </si>
  <si>
    <t>Булочка "Веснушка"</t>
  </si>
  <si>
    <t>Неделя:первая</t>
  </si>
  <si>
    <t>Неделя:вторая</t>
  </si>
  <si>
    <t>Суп картофельный протертый с гренками</t>
  </si>
  <si>
    <t>Пюре картофельное</t>
  </si>
  <si>
    <t>Вареники ленивые с маслом</t>
  </si>
  <si>
    <t>Салат из свежих огурцов</t>
  </si>
  <si>
    <t>Борщ вегетарианский мелкошинкованный</t>
  </si>
  <si>
    <t>Компот из свежих фруктов</t>
  </si>
  <si>
    <t>Печенье</t>
  </si>
  <si>
    <t>Котлета рыбная зепеченная</t>
  </si>
  <si>
    <t>Рыба тушенная с овощами</t>
  </si>
  <si>
    <t>Салат из свежих помидоров с луком</t>
  </si>
  <si>
    <t>Запеканка картофельная с печенью</t>
  </si>
  <si>
    <t>Бутерброд с маслом</t>
  </si>
  <si>
    <t>Салат из свежих помидоров и огурцов</t>
  </si>
  <si>
    <t>Суп картофельный с клецками</t>
  </si>
  <si>
    <t>Каша рассыпчатая рисовая с овощами</t>
  </si>
  <si>
    <t>Запеканка овощная</t>
  </si>
  <si>
    <t>Тефтели мясные</t>
  </si>
  <si>
    <t>Капуста тушенная</t>
  </si>
  <si>
    <t>Соус молочный сладкий</t>
  </si>
  <si>
    <t>Приложение 1 к приказу от 11.01.2021г. № 10</t>
  </si>
  <si>
    <t>№08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</si>
</sst>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.0%"/>
    <numFmt numFmtId="208" formatCode="000000"/>
    <numFmt numFmtId="209" formatCode="#&quot; &quot;?/2"/>
    <numFmt numFmtId="210" formatCode="#&quot; &quot;?/1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2" fontId="5" fillId="0" borderId="12" xfId="0" applyNumberFormat="1" applyFont="1" applyBorder="1" applyAlignment="1">
      <alignment horizontal="center"/>
    </xf>
    <xf numFmtId="197" fontId="2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97" fontId="5" fillId="0" borderId="12" xfId="0" applyNumberFormat="1" applyFont="1" applyBorder="1" applyAlignment="1">
      <alignment horizontal="center"/>
    </xf>
    <xf numFmtId="197" fontId="0" fillId="0" borderId="0" xfId="0" applyNumberFormat="1" applyAlignment="1">
      <alignment wrapText="1"/>
    </xf>
    <xf numFmtId="0" fontId="6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97" fontId="0" fillId="0" borderId="10" xfId="0" applyNumberForma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197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97" fontId="0" fillId="0" borderId="0" xfId="0" applyNumberFormat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97" fontId="2" fillId="0" borderId="11" xfId="0" applyNumberFormat="1" applyFont="1" applyBorder="1" applyAlignment="1">
      <alignment horizontal="center" vertical="top" wrapText="1"/>
    </xf>
    <xf numFmtId="207" fontId="1" fillId="0" borderId="10" xfId="0" applyNumberFormat="1" applyFont="1" applyBorder="1" applyAlignment="1">
      <alignment horizontal="center"/>
    </xf>
    <xf numFmtId="207" fontId="5" fillId="0" borderId="10" xfId="0" applyNumberFormat="1" applyFont="1" applyBorder="1" applyAlignment="1">
      <alignment horizontal="center"/>
    </xf>
    <xf numFmtId="210" fontId="1" fillId="0" borderId="12" xfId="0" applyNumberFormat="1" applyFont="1" applyBorder="1" applyAlignment="1">
      <alignment horizontal="center" vertical="top" wrapText="1"/>
    </xf>
    <xf numFmtId="196" fontId="0" fillId="0" borderId="0" xfId="0" applyNumberFormat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0" xfId="53" applyFont="1" applyBorder="1" applyAlignment="1">
      <alignment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4" xfId="53" applyFont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top" wrapText="1"/>
      <protection/>
    </xf>
    <xf numFmtId="210" fontId="11" fillId="0" borderId="10" xfId="0" applyNumberFormat="1" applyFont="1" applyBorder="1" applyAlignment="1">
      <alignment horizontal="center" vertical="top" wrapText="1"/>
    </xf>
    <xf numFmtId="210" fontId="10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197" fontId="2" fillId="0" borderId="12" xfId="0" applyNumberFormat="1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right" vertical="center"/>
    </xf>
    <xf numFmtId="210" fontId="6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210" fontId="6" fillId="0" borderId="11" xfId="0" applyNumberFormat="1" applyFont="1" applyBorder="1" applyAlignment="1">
      <alignment horizontal="center" vertical="top" wrapText="1"/>
    </xf>
    <xf numFmtId="210" fontId="2" fillId="0" borderId="17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2" fontId="1" fillId="0" borderId="14" xfId="0" applyNumberFormat="1" applyFont="1" applyBorder="1" applyAlignment="1">
      <alignment horizontal="center" vertical="top" wrapText="1"/>
    </xf>
    <xf numFmtId="197" fontId="1" fillId="0" borderId="10" xfId="0" applyNumberFormat="1" applyFont="1" applyBorder="1" applyAlignment="1">
      <alignment horizontal="center" vertical="top" wrapText="1"/>
    </xf>
    <xf numFmtId="197" fontId="1" fillId="0" borderId="10" xfId="0" applyNumberFormat="1" applyFont="1" applyBorder="1" applyAlignment="1">
      <alignment horizontal="center" wrapText="1"/>
    </xf>
    <xf numFmtId="0" fontId="1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1" fillId="33" borderId="10" xfId="53" applyFont="1" applyFill="1" applyBorder="1" applyAlignment="1">
      <alignment horizontal="right" vertical="top" wrapText="1"/>
      <protection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2" xfId="0" applyFont="1" applyFill="1" applyBorder="1" applyAlignment="1">
      <alignment wrapText="1"/>
    </xf>
    <xf numFmtId="0" fontId="1" fillId="33" borderId="14" xfId="0" applyFont="1" applyFill="1" applyBorder="1" applyAlignment="1">
      <alignment horizontal="right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 shrinkToFit="1"/>
    </xf>
    <xf numFmtId="0" fontId="1" fillId="0" borderId="13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zoomScale="88" zoomScaleNormal="88"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140625" defaultRowHeight="12.75"/>
  <cols>
    <col min="1" max="1" width="11.7109375" style="0" customWidth="1"/>
    <col min="2" max="2" width="59.57421875" style="0" customWidth="1"/>
    <col min="3" max="3" width="17.140625" style="0" customWidth="1"/>
    <col min="4" max="5" width="8.00390625" style="0" customWidth="1"/>
    <col min="7" max="7" width="8.28125" style="0" customWidth="1"/>
    <col min="8" max="8" width="29.7109375" style="0" customWidth="1"/>
    <col min="9" max="9" width="16.57421875" style="0" customWidth="1"/>
  </cols>
  <sheetData>
    <row r="1" spans="1:18" ht="15.75">
      <c r="A1" s="1" t="s">
        <v>68</v>
      </c>
      <c r="B1" s="1"/>
      <c r="C1" s="2"/>
      <c r="D1" s="2"/>
      <c r="E1" s="2"/>
      <c r="F1" s="2"/>
      <c r="G1" s="2"/>
      <c r="H1" s="2"/>
      <c r="I1" s="2"/>
      <c r="N1" t="s">
        <v>150</v>
      </c>
      <c r="R1" t="s">
        <v>151</v>
      </c>
    </row>
    <row r="2" spans="1:9" ht="15.75">
      <c r="A2" s="2" t="s">
        <v>129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87" t="s">
        <v>2</v>
      </c>
      <c r="B6" s="190" t="s">
        <v>6</v>
      </c>
      <c r="C6" s="190" t="s">
        <v>37</v>
      </c>
      <c r="D6" s="197" t="s">
        <v>7</v>
      </c>
      <c r="E6" s="197"/>
      <c r="F6" s="197"/>
      <c r="G6" s="197"/>
      <c r="H6" s="193" t="s">
        <v>1</v>
      </c>
      <c r="I6" s="194" t="s">
        <v>25</v>
      </c>
    </row>
    <row r="7" spans="1:9" ht="19.5" customHeight="1">
      <c r="A7" s="188"/>
      <c r="B7" s="191"/>
      <c r="C7" s="191"/>
      <c r="D7" s="198" t="s">
        <v>3</v>
      </c>
      <c r="E7" s="199"/>
      <c r="F7" s="200" t="s">
        <v>4</v>
      </c>
      <c r="G7" s="200" t="s">
        <v>5</v>
      </c>
      <c r="H7" s="193"/>
      <c r="I7" s="195"/>
    </row>
    <row r="8" spans="1:9" ht="23.25" customHeight="1">
      <c r="A8" s="189"/>
      <c r="B8" s="192"/>
      <c r="C8" s="189"/>
      <c r="D8" s="117" t="s">
        <v>50</v>
      </c>
      <c r="E8" s="116" t="s">
        <v>51</v>
      </c>
      <c r="F8" s="201"/>
      <c r="G8" s="201"/>
      <c r="H8" s="193"/>
      <c r="I8" s="196"/>
    </row>
    <row r="9" spans="1:9" ht="15.75">
      <c r="A9" s="17"/>
      <c r="B9" s="30" t="s">
        <v>47</v>
      </c>
      <c r="C9" s="17"/>
      <c r="D9" s="21"/>
      <c r="E9" s="21"/>
      <c r="F9" s="21"/>
      <c r="G9" s="21"/>
      <c r="H9" s="24"/>
      <c r="I9" s="3"/>
    </row>
    <row r="10" spans="1:9" ht="15.75">
      <c r="A10" s="163">
        <v>3</v>
      </c>
      <c r="B10" s="44" t="s">
        <v>95</v>
      </c>
      <c r="C10" s="123">
        <v>35</v>
      </c>
      <c r="D10" s="27">
        <v>3.86</v>
      </c>
      <c r="E10" s="27">
        <v>2.02</v>
      </c>
      <c r="F10" s="27">
        <v>5.08</v>
      </c>
      <c r="G10" s="27">
        <v>11.3</v>
      </c>
      <c r="H10" s="43">
        <v>106.55</v>
      </c>
      <c r="I10" s="27">
        <v>0.05</v>
      </c>
    </row>
    <row r="11" spans="1:9" s="68" customFormat="1" ht="16.5" customHeight="1">
      <c r="A11" s="168">
        <v>223</v>
      </c>
      <c r="B11" s="66" t="s">
        <v>96</v>
      </c>
      <c r="C11" s="15" t="s">
        <v>97</v>
      </c>
      <c r="D11" s="15">
        <v>8.5</v>
      </c>
      <c r="E11" s="15">
        <v>4.97</v>
      </c>
      <c r="F11" s="15">
        <v>9.43</v>
      </c>
      <c r="G11" s="15">
        <v>47.94</v>
      </c>
      <c r="H11" s="15">
        <v>311</v>
      </c>
      <c r="I11" s="15">
        <v>0</v>
      </c>
    </row>
    <row r="12" spans="1:9" ht="15.75">
      <c r="A12" s="170">
        <v>411</v>
      </c>
      <c r="B12" s="19" t="s">
        <v>10</v>
      </c>
      <c r="C12" s="22">
        <v>150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170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70"/>
      <c r="B14" s="19"/>
      <c r="C14" s="145">
        <v>340</v>
      </c>
      <c r="D14" s="53">
        <f>SUM(D10:D12)</f>
        <v>12.399999999999999</v>
      </c>
      <c r="E14" s="53">
        <f>SUM(E10:E12)</f>
        <v>6.99</v>
      </c>
      <c r="F14" s="53">
        <f>SUM(F10:F12)</f>
        <v>14.52</v>
      </c>
      <c r="G14" s="53">
        <f>SUM(G10:G12)</f>
        <v>66.22999999999999</v>
      </c>
      <c r="H14" s="53">
        <f>H10+H11+H12</f>
        <v>445.55</v>
      </c>
      <c r="I14" s="53">
        <f>SUM(I10:I13)</f>
        <v>0.07</v>
      </c>
    </row>
    <row r="15" spans="1:9" ht="15.75">
      <c r="A15" s="171"/>
      <c r="B15" s="48" t="s">
        <v>23</v>
      </c>
      <c r="C15" s="22"/>
      <c r="D15" s="53"/>
      <c r="E15" s="53"/>
      <c r="F15" s="53"/>
      <c r="G15" s="53"/>
      <c r="H15" s="53"/>
      <c r="I15" s="53"/>
    </row>
    <row r="16" spans="1:9" ht="15.75">
      <c r="A16" s="177">
        <v>418</v>
      </c>
      <c r="B16" s="55" t="s">
        <v>79</v>
      </c>
      <c r="C16" s="53">
        <v>100</v>
      </c>
      <c r="D16" s="53">
        <v>0.75</v>
      </c>
      <c r="E16" s="53">
        <v>0</v>
      </c>
      <c r="F16" s="53">
        <v>0</v>
      </c>
      <c r="G16" s="53">
        <v>15.15</v>
      </c>
      <c r="H16" s="53">
        <v>64</v>
      </c>
      <c r="I16" s="81">
        <v>3</v>
      </c>
    </row>
    <row r="17" spans="1:9" ht="15" customHeight="1">
      <c r="A17" s="178"/>
      <c r="B17" s="8"/>
      <c r="C17" s="8"/>
      <c r="D17" s="8"/>
      <c r="E17" s="8"/>
      <c r="F17" s="8"/>
      <c r="G17" s="8"/>
      <c r="H17" s="8"/>
      <c r="I17" s="8"/>
    </row>
    <row r="18" spans="1:9" ht="15.75">
      <c r="A18" s="179"/>
      <c r="B18" s="29" t="s">
        <v>38</v>
      </c>
      <c r="C18" s="51"/>
      <c r="D18" s="51"/>
      <c r="E18" s="51"/>
      <c r="F18" s="51"/>
      <c r="G18" s="51"/>
      <c r="H18" s="51"/>
      <c r="I18" s="51"/>
    </row>
    <row r="19" spans="1:9" s="14" customFormat="1" ht="15.75" customHeight="1">
      <c r="A19" s="164">
        <v>21</v>
      </c>
      <c r="B19" s="19" t="s">
        <v>80</v>
      </c>
      <c r="C19" s="23">
        <v>40</v>
      </c>
      <c r="D19" s="22">
        <v>0.56</v>
      </c>
      <c r="E19" s="22">
        <v>0</v>
      </c>
      <c r="F19" s="22">
        <v>1.9</v>
      </c>
      <c r="G19" s="22">
        <v>0.9</v>
      </c>
      <c r="H19" s="23">
        <v>35</v>
      </c>
      <c r="I19" s="22">
        <v>13</v>
      </c>
    </row>
    <row r="20" spans="1:9" ht="15.75">
      <c r="A20" s="170">
        <v>85</v>
      </c>
      <c r="B20" s="19" t="s">
        <v>131</v>
      </c>
      <c r="C20" s="22">
        <v>150</v>
      </c>
      <c r="D20" s="22">
        <v>1.8</v>
      </c>
      <c r="E20" s="22">
        <v>0.18</v>
      </c>
      <c r="F20" s="22">
        <v>1.9</v>
      </c>
      <c r="G20" s="22">
        <v>8.35</v>
      </c>
      <c r="H20" s="22">
        <v>58.35</v>
      </c>
      <c r="I20" s="22">
        <v>4.54</v>
      </c>
    </row>
    <row r="21" spans="1:9" ht="15.75">
      <c r="A21" s="169">
        <v>299</v>
      </c>
      <c r="B21" s="141" t="s">
        <v>126</v>
      </c>
      <c r="C21" s="142">
        <v>60</v>
      </c>
      <c r="D21" s="144">
        <v>6.65</v>
      </c>
      <c r="E21" s="144">
        <v>0.17</v>
      </c>
      <c r="F21" s="142">
        <v>19.52</v>
      </c>
      <c r="G21" s="142">
        <v>9.64</v>
      </c>
      <c r="H21" s="143">
        <v>242</v>
      </c>
      <c r="I21" s="142">
        <v>0.09</v>
      </c>
    </row>
    <row r="22" spans="1:9" ht="16.5" customHeight="1">
      <c r="A22" s="170">
        <v>372</v>
      </c>
      <c r="B22" s="19" t="s">
        <v>99</v>
      </c>
      <c r="C22" s="22">
        <v>15</v>
      </c>
      <c r="D22" s="22">
        <v>0.21</v>
      </c>
      <c r="E22" s="22">
        <v>0.01</v>
      </c>
      <c r="F22" s="22">
        <v>0.74</v>
      </c>
      <c r="G22" s="22">
        <v>0.88</v>
      </c>
      <c r="H22" s="22">
        <v>11.11</v>
      </c>
      <c r="I22" s="22">
        <v>0</v>
      </c>
    </row>
    <row r="23" spans="1:9" ht="16.5" customHeight="1">
      <c r="A23" s="170">
        <v>339</v>
      </c>
      <c r="B23" s="19" t="s">
        <v>132</v>
      </c>
      <c r="C23" s="23">
        <v>110</v>
      </c>
      <c r="D23" s="22">
        <v>2.2</v>
      </c>
      <c r="E23" s="22">
        <v>0.47</v>
      </c>
      <c r="F23" s="22">
        <v>3.5</v>
      </c>
      <c r="G23" s="22">
        <v>14.9</v>
      </c>
      <c r="H23" s="23">
        <v>100.65</v>
      </c>
      <c r="I23" s="22">
        <v>13.3</v>
      </c>
    </row>
    <row r="24" spans="1:9" ht="15.75">
      <c r="A24" s="164">
        <v>394</v>
      </c>
      <c r="B24" s="19" t="s">
        <v>13</v>
      </c>
      <c r="C24" s="23">
        <v>150</v>
      </c>
      <c r="D24" s="22">
        <v>0.33</v>
      </c>
      <c r="E24" s="22">
        <v>0</v>
      </c>
      <c r="F24" s="22">
        <v>0.015</v>
      </c>
      <c r="G24" s="22">
        <v>20.82</v>
      </c>
      <c r="H24" s="23">
        <v>84.75</v>
      </c>
      <c r="I24" s="22">
        <v>0.3</v>
      </c>
    </row>
    <row r="25" spans="1:9" ht="15.75">
      <c r="A25" s="172">
        <v>386</v>
      </c>
      <c r="B25" s="19" t="s">
        <v>20</v>
      </c>
      <c r="C25" s="23">
        <v>95</v>
      </c>
      <c r="D25" s="22">
        <v>0.37</v>
      </c>
      <c r="E25" s="22">
        <v>0</v>
      </c>
      <c r="F25" s="22">
        <v>0</v>
      </c>
      <c r="G25" s="23">
        <v>9.2</v>
      </c>
      <c r="H25" s="23">
        <v>41.36</v>
      </c>
      <c r="I25" s="22">
        <v>9.4</v>
      </c>
    </row>
    <row r="26" spans="1:9" ht="15.75">
      <c r="A26" s="173"/>
      <c r="B26" s="19" t="s">
        <v>9</v>
      </c>
      <c r="C26" s="23">
        <v>40</v>
      </c>
      <c r="D26" s="22">
        <v>2.8</v>
      </c>
      <c r="E26" s="22">
        <v>0</v>
      </c>
      <c r="F26" s="22">
        <v>0.44</v>
      </c>
      <c r="G26" s="23">
        <v>16.12</v>
      </c>
      <c r="H26" s="22">
        <v>77.2</v>
      </c>
      <c r="I26" s="22" t="s">
        <v>8</v>
      </c>
    </row>
    <row r="27" spans="1:9" ht="15.75">
      <c r="A27" s="174"/>
      <c r="B27" s="18"/>
      <c r="C27" s="131">
        <v>563</v>
      </c>
      <c r="D27" s="35">
        <f aca="true" t="shared" si="0" ref="D27:I27">SUM(D19:D26)</f>
        <v>14.920000000000002</v>
      </c>
      <c r="E27" s="35">
        <f t="shared" si="0"/>
        <v>0.83</v>
      </c>
      <c r="F27" s="35">
        <f t="shared" si="0"/>
        <v>28.015</v>
      </c>
      <c r="G27" s="35">
        <f t="shared" si="0"/>
        <v>80.81</v>
      </c>
      <c r="H27" s="35">
        <f t="shared" si="0"/>
        <v>650.4200000000001</v>
      </c>
      <c r="I27" s="35">
        <f t="shared" si="0"/>
        <v>40.63</v>
      </c>
    </row>
    <row r="28" spans="1:9" ht="15.75">
      <c r="A28" s="171"/>
      <c r="B28" s="29"/>
      <c r="C28" s="21"/>
      <c r="D28" s="21"/>
      <c r="E28" s="21"/>
      <c r="F28" s="21"/>
      <c r="G28" s="21"/>
      <c r="H28" s="21"/>
      <c r="I28" s="21"/>
    </row>
    <row r="29" spans="1:9" ht="15.75">
      <c r="A29" s="170"/>
      <c r="B29" s="37"/>
      <c r="C29" s="85"/>
      <c r="D29" s="35"/>
      <c r="E29" s="35"/>
      <c r="F29" s="35"/>
      <c r="G29" s="35"/>
      <c r="H29" s="35"/>
      <c r="I29" s="35"/>
    </row>
    <row r="30" spans="1:9" ht="15.75">
      <c r="A30" s="175"/>
      <c r="B30" s="29" t="s">
        <v>57</v>
      </c>
      <c r="C30" s="21"/>
      <c r="D30" s="34"/>
      <c r="E30" s="34"/>
      <c r="F30" s="34"/>
      <c r="G30" s="34"/>
      <c r="H30" s="34"/>
      <c r="I30" s="34"/>
    </row>
    <row r="31" spans="1:9" ht="15.75">
      <c r="A31" s="168">
        <v>243</v>
      </c>
      <c r="B31" s="66" t="s">
        <v>133</v>
      </c>
      <c r="C31" s="22">
        <v>65</v>
      </c>
      <c r="D31" s="22">
        <v>8.87</v>
      </c>
      <c r="E31" s="22">
        <v>5.3</v>
      </c>
      <c r="F31" s="22">
        <v>4.45</v>
      </c>
      <c r="G31" s="22">
        <v>13.94</v>
      </c>
      <c r="H31" s="22">
        <v>131</v>
      </c>
      <c r="I31" s="22">
        <v>0.12</v>
      </c>
    </row>
    <row r="32" spans="1:9" ht="15.75">
      <c r="A32" s="164">
        <v>420</v>
      </c>
      <c r="B32" s="19" t="s">
        <v>109</v>
      </c>
      <c r="C32" s="23">
        <v>150</v>
      </c>
      <c r="D32" s="22">
        <v>4.35</v>
      </c>
      <c r="E32" s="22">
        <v>0</v>
      </c>
      <c r="F32" s="22">
        <v>0</v>
      </c>
      <c r="G32" s="22">
        <v>6</v>
      </c>
      <c r="H32" s="23">
        <v>75</v>
      </c>
      <c r="I32" s="22">
        <v>1.05</v>
      </c>
    </row>
    <row r="33" spans="1:9" ht="15.75">
      <c r="A33" s="19"/>
      <c r="B33" s="36"/>
      <c r="C33" s="131">
        <v>435.5</v>
      </c>
      <c r="D33" s="4">
        <f aca="true" t="shared" si="1" ref="D33:I33">SUM(D31:D32)</f>
        <v>13.219999999999999</v>
      </c>
      <c r="E33" s="4">
        <f t="shared" si="1"/>
        <v>5.3</v>
      </c>
      <c r="F33" s="4">
        <f t="shared" si="1"/>
        <v>4.45</v>
      </c>
      <c r="G33" s="4">
        <f t="shared" si="1"/>
        <v>19.939999999999998</v>
      </c>
      <c r="H33" s="4">
        <f t="shared" si="1"/>
        <v>206</v>
      </c>
      <c r="I33" s="4">
        <f t="shared" si="1"/>
        <v>1.17</v>
      </c>
    </row>
    <row r="34" spans="1:9" ht="15.75">
      <c r="A34" s="36"/>
      <c r="B34" s="38" t="s">
        <v>78</v>
      </c>
      <c r="C34" s="146">
        <f>C14+C16+C27+C33</f>
        <v>1438.5</v>
      </c>
      <c r="D34" s="7">
        <f aca="true" t="shared" si="2" ref="D34:I34">D14+D16+D27+D29+D33</f>
        <v>41.29</v>
      </c>
      <c r="E34" s="7">
        <f t="shared" si="2"/>
        <v>13.120000000000001</v>
      </c>
      <c r="F34" s="7">
        <f t="shared" si="2"/>
        <v>46.985</v>
      </c>
      <c r="G34" s="7">
        <f t="shared" si="2"/>
        <v>182.13</v>
      </c>
      <c r="H34" s="7">
        <f t="shared" si="2"/>
        <v>1365.97</v>
      </c>
      <c r="I34" s="7">
        <f t="shared" si="2"/>
        <v>44.870000000000005</v>
      </c>
    </row>
    <row r="35" spans="1:9" ht="15.75">
      <c r="A35" s="8"/>
      <c r="B35" s="38" t="s">
        <v>14</v>
      </c>
      <c r="C35" s="38"/>
      <c r="D35" s="10">
        <v>42</v>
      </c>
      <c r="E35" s="10"/>
      <c r="F35" s="10">
        <v>42</v>
      </c>
      <c r="G35" s="10">
        <v>170</v>
      </c>
      <c r="H35" s="10">
        <v>1120</v>
      </c>
      <c r="I35" s="10">
        <v>36</v>
      </c>
    </row>
    <row r="36" spans="1:50" ht="15.75">
      <c r="A36" s="33"/>
      <c r="B36" s="31" t="s">
        <v>11</v>
      </c>
      <c r="C36" s="33"/>
      <c r="D36" s="80">
        <f>D34/D35*100-100</f>
        <v>-1.690476190476204</v>
      </c>
      <c r="E36" s="8"/>
      <c r="F36" s="80">
        <f>F34/F35*100-100</f>
        <v>11.869047619047606</v>
      </c>
      <c r="G36" s="83">
        <f>G34/G35*100-100</f>
        <v>7.135294117647064</v>
      </c>
      <c r="H36" s="80">
        <f>H34/H35*100-100</f>
        <v>21.961607142857147</v>
      </c>
      <c r="I36" s="80">
        <f>I34/I35*100-100</f>
        <v>24.6388888888889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</row>
    <row r="37" spans="1:50" ht="15.75">
      <c r="A37" s="33"/>
      <c r="B37" s="31" t="s">
        <v>52</v>
      </c>
      <c r="C37" s="33"/>
      <c r="D37" s="80"/>
      <c r="E37" s="122">
        <v>0.513</v>
      </c>
      <c r="F37" s="80"/>
      <c r="G37" s="83"/>
      <c r="H37" s="80"/>
      <c r="I37" s="80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</row>
    <row r="38" spans="2:50" s="8" customFormat="1" ht="15.75">
      <c r="B38" s="5" t="s">
        <v>21</v>
      </c>
      <c r="D38" s="3">
        <v>1</v>
      </c>
      <c r="E38" s="3"/>
      <c r="F38" s="103">
        <f>F34/D34</f>
        <v>1.1379268588035845</v>
      </c>
      <c r="G38" s="103">
        <f>G34/D34</f>
        <v>4.41099539840155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</row>
    <row r="39" spans="1:9" s="77" customFormat="1" ht="29.25" customHeight="1">
      <c r="A39" s="8"/>
      <c r="B39" s="100" t="s">
        <v>53</v>
      </c>
      <c r="C39" s="8"/>
      <c r="D39" s="3">
        <v>14</v>
      </c>
      <c r="E39" s="3"/>
      <c r="F39" s="103">
        <v>29</v>
      </c>
      <c r="G39" s="103">
        <v>57</v>
      </c>
      <c r="H39" s="8"/>
      <c r="I39" s="8"/>
    </row>
    <row r="40" spans="2:50" ht="12.75">
      <c r="B40" s="102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</row>
    <row r="41" spans="10:50" ht="12.75"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</row>
    <row r="42" spans="2:50" ht="15.75">
      <c r="B42" s="74"/>
      <c r="C42" s="76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</row>
    <row r="43" spans="2:3" ht="15.75">
      <c r="B43" s="74"/>
      <c r="C43" s="76"/>
    </row>
    <row r="44" spans="2:3" ht="15.75">
      <c r="B44" s="74"/>
      <c r="C44" s="76"/>
    </row>
    <row r="45" spans="2:3" ht="15.75">
      <c r="B45" s="74"/>
      <c r="C45" s="76"/>
    </row>
    <row r="46" spans="2:3" ht="15.75">
      <c r="B46" s="74"/>
      <c r="C46" s="76"/>
    </row>
    <row r="49" spans="2:3" ht="15.75">
      <c r="B49" s="74"/>
      <c r="C49" s="124"/>
    </row>
    <row r="50" spans="2:3" ht="15.75">
      <c r="B50" s="74"/>
      <c r="C50" s="124"/>
    </row>
    <row r="51" spans="2:3" ht="15.75">
      <c r="B51" s="74"/>
      <c r="C51" s="124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0" sqref="I30"/>
    </sheetView>
  </sheetViews>
  <sheetFormatPr defaultColWidth="9.140625" defaultRowHeight="12.75"/>
  <cols>
    <col min="1" max="1" width="12.7109375" style="0" customWidth="1"/>
    <col min="2" max="2" width="41.8515625" style="0" customWidth="1"/>
    <col min="3" max="3" width="17.28125" style="13" customWidth="1"/>
    <col min="4" max="4" width="7.57421875" style="0" customWidth="1"/>
    <col min="5" max="5" width="8.140625" style="0" customWidth="1"/>
    <col min="6" max="6" width="7.421875" style="0" customWidth="1"/>
    <col min="7" max="7" width="9.28125" style="0" customWidth="1"/>
    <col min="8" max="8" width="34.28125" style="0" customWidth="1"/>
    <col min="9" max="9" width="17.42187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2" spans="1:9" ht="15.75">
      <c r="A2" s="1" t="s">
        <v>77</v>
      </c>
      <c r="B2" s="1"/>
      <c r="C2" s="2"/>
      <c r="D2" s="2"/>
      <c r="E2" s="2"/>
      <c r="F2" s="2"/>
      <c r="G2" s="2"/>
      <c r="H2" s="2"/>
      <c r="I2" s="2"/>
    </row>
    <row r="3" spans="1:9" ht="15.75">
      <c r="A3" s="2" t="s">
        <v>130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210" t="s">
        <v>2</v>
      </c>
      <c r="B6" s="215" t="s">
        <v>6</v>
      </c>
      <c r="C6" s="190" t="s">
        <v>37</v>
      </c>
      <c r="D6" s="217" t="s">
        <v>7</v>
      </c>
      <c r="E6" s="217"/>
      <c r="F6" s="217"/>
      <c r="G6" s="217"/>
      <c r="H6" s="190" t="s">
        <v>1</v>
      </c>
      <c r="I6" s="197" t="s">
        <v>36</v>
      </c>
    </row>
    <row r="7" spans="1:9" ht="19.5" customHeight="1">
      <c r="A7" s="211"/>
      <c r="B7" s="214"/>
      <c r="C7" s="191"/>
      <c r="D7" s="218" t="s">
        <v>3</v>
      </c>
      <c r="E7" s="219"/>
      <c r="F7" s="200" t="s">
        <v>4</v>
      </c>
      <c r="G7" s="200" t="s">
        <v>5</v>
      </c>
      <c r="H7" s="191"/>
      <c r="I7" s="197"/>
    </row>
    <row r="8" spans="1:9" ht="28.5" customHeight="1">
      <c r="A8" s="214"/>
      <c r="B8" s="216"/>
      <c r="C8" s="189"/>
      <c r="D8" s="117" t="s">
        <v>50</v>
      </c>
      <c r="E8" s="116" t="s">
        <v>51</v>
      </c>
      <c r="F8" s="201"/>
      <c r="G8" s="201"/>
      <c r="H8" s="189"/>
      <c r="I8" s="202"/>
    </row>
    <row r="9" spans="1:9" ht="15.75">
      <c r="A9" s="115"/>
      <c r="B9" s="54" t="s">
        <v>93</v>
      </c>
      <c r="C9" s="16"/>
      <c r="D9" s="21"/>
      <c r="E9" s="21"/>
      <c r="F9" s="21"/>
      <c r="G9" s="21"/>
      <c r="H9" s="16"/>
      <c r="I9" s="21"/>
    </row>
    <row r="10" spans="1:9" ht="15.75">
      <c r="A10" s="170">
        <v>1</v>
      </c>
      <c r="B10" s="20" t="s">
        <v>40</v>
      </c>
      <c r="C10" s="22">
        <v>35</v>
      </c>
      <c r="D10" s="22">
        <v>2.1</v>
      </c>
      <c r="E10" s="22">
        <v>0.26</v>
      </c>
      <c r="F10" s="22">
        <v>6.6</v>
      </c>
      <c r="G10" s="22">
        <v>12.8</v>
      </c>
      <c r="H10" s="23">
        <v>119</v>
      </c>
      <c r="I10" s="3">
        <v>0</v>
      </c>
    </row>
    <row r="11" spans="1:9" ht="14.25" customHeight="1">
      <c r="A11" s="180">
        <v>21</v>
      </c>
      <c r="B11" s="66" t="s">
        <v>80</v>
      </c>
      <c r="C11" s="15">
        <v>40</v>
      </c>
      <c r="D11" s="67">
        <v>0.56</v>
      </c>
      <c r="E11" s="67">
        <v>0</v>
      </c>
      <c r="F11" s="15">
        <v>1.9</v>
      </c>
      <c r="G11" s="15">
        <v>0.9</v>
      </c>
      <c r="H11" s="15">
        <v>35</v>
      </c>
      <c r="I11" s="15">
        <v>13</v>
      </c>
    </row>
    <row r="12" spans="1:9" ht="15.75">
      <c r="A12" s="164">
        <v>412</v>
      </c>
      <c r="B12" s="19" t="s">
        <v>67</v>
      </c>
      <c r="C12" s="22">
        <v>150</v>
      </c>
      <c r="D12" s="22">
        <v>0.07</v>
      </c>
      <c r="E12" s="22">
        <v>0</v>
      </c>
      <c r="F12" s="22">
        <v>0.01</v>
      </c>
      <c r="G12" s="22">
        <v>7.1</v>
      </c>
      <c r="H12" s="23">
        <v>29</v>
      </c>
      <c r="I12" s="22">
        <v>1.42</v>
      </c>
    </row>
    <row r="13" spans="1:9" ht="15.75">
      <c r="A13" s="99">
        <v>242</v>
      </c>
      <c r="B13" s="20" t="s">
        <v>115</v>
      </c>
      <c r="C13" s="22">
        <v>90</v>
      </c>
      <c r="D13" s="22">
        <v>8.9</v>
      </c>
      <c r="E13" s="22">
        <v>0.07</v>
      </c>
      <c r="F13" s="22">
        <v>12.1</v>
      </c>
      <c r="G13" s="22">
        <v>5.5</v>
      </c>
      <c r="H13" s="23">
        <v>166</v>
      </c>
      <c r="I13" s="22">
        <v>0.3</v>
      </c>
    </row>
    <row r="14" spans="1:9" ht="15.75">
      <c r="A14" s="99"/>
      <c r="B14" s="39"/>
      <c r="C14" s="157">
        <f>SUM(C10:C13)</f>
        <v>315</v>
      </c>
      <c r="D14" s="42">
        <f aca="true" t="shared" si="0" ref="D14:I14">SUM(D10:D12)</f>
        <v>2.73</v>
      </c>
      <c r="E14" s="42">
        <f t="shared" si="0"/>
        <v>0.26</v>
      </c>
      <c r="F14" s="42">
        <f t="shared" si="0"/>
        <v>8.51</v>
      </c>
      <c r="G14" s="42">
        <f t="shared" si="0"/>
        <v>20.8</v>
      </c>
      <c r="H14" s="42">
        <f t="shared" si="0"/>
        <v>183</v>
      </c>
      <c r="I14" s="42">
        <f t="shared" si="0"/>
        <v>14.42</v>
      </c>
    </row>
    <row r="15" spans="1:9" ht="15.75">
      <c r="A15" s="99"/>
      <c r="B15" s="30" t="s">
        <v>94</v>
      </c>
      <c r="C15" s="26"/>
      <c r="D15" s="42"/>
      <c r="E15" s="42"/>
      <c r="F15" s="42"/>
      <c r="G15" s="42"/>
      <c r="H15" s="42"/>
      <c r="I15" s="42"/>
    </row>
    <row r="16" spans="1:9" s="65" customFormat="1" ht="15.75">
      <c r="A16" s="166">
        <v>418</v>
      </c>
      <c r="B16" s="55" t="s">
        <v>79</v>
      </c>
      <c r="C16" s="53">
        <v>100</v>
      </c>
      <c r="D16" s="53">
        <v>0.75</v>
      </c>
      <c r="E16" s="53">
        <v>0</v>
      </c>
      <c r="F16" s="53">
        <v>0</v>
      </c>
      <c r="G16" s="53">
        <v>15.15</v>
      </c>
      <c r="H16" s="53">
        <v>64</v>
      </c>
      <c r="I16" s="81">
        <v>3</v>
      </c>
    </row>
    <row r="17" spans="1:9" ht="15.75">
      <c r="A17" s="95"/>
      <c r="B17" s="82" t="s">
        <v>62</v>
      </c>
      <c r="C17" s="27"/>
      <c r="D17" s="27"/>
      <c r="E17" s="27"/>
      <c r="F17" s="27"/>
      <c r="G17" s="27"/>
      <c r="H17" s="27"/>
      <c r="I17" s="27"/>
    </row>
    <row r="18" spans="1:9" ht="31.5">
      <c r="A18" s="164">
        <v>88</v>
      </c>
      <c r="B18" s="19" t="s">
        <v>116</v>
      </c>
      <c r="C18" s="22">
        <v>150</v>
      </c>
      <c r="D18" s="22">
        <v>1.6</v>
      </c>
      <c r="E18" s="22">
        <v>0</v>
      </c>
      <c r="F18" s="22">
        <v>1.7</v>
      </c>
      <c r="G18" s="22">
        <v>10.28</v>
      </c>
      <c r="H18" s="22">
        <v>62.85</v>
      </c>
      <c r="I18" s="22">
        <v>4.95</v>
      </c>
    </row>
    <row r="19" spans="1:9" ht="15.75">
      <c r="A19" s="173">
        <v>303</v>
      </c>
      <c r="B19" s="19" t="s">
        <v>147</v>
      </c>
      <c r="C19" s="23">
        <v>120</v>
      </c>
      <c r="D19" s="22">
        <v>8.87</v>
      </c>
      <c r="E19" s="22">
        <v>0.21</v>
      </c>
      <c r="F19" s="22">
        <v>9.83</v>
      </c>
      <c r="G19" s="23">
        <v>11.71</v>
      </c>
      <c r="H19" s="22">
        <v>171</v>
      </c>
      <c r="I19" s="22">
        <v>0.85</v>
      </c>
    </row>
    <row r="20" spans="1:9" ht="15.75">
      <c r="A20" s="173">
        <v>374</v>
      </c>
      <c r="B20" s="19" t="s">
        <v>117</v>
      </c>
      <c r="C20" s="23">
        <v>30</v>
      </c>
      <c r="D20" s="22">
        <v>0.48</v>
      </c>
      <c r="E20" s="22">
        <v>0.03</v>
      </c>
      <c r="F20" s="22">
        <v>1.76</v>
      </c>
      <c r="G20" s="22">
        <v>2.11</v>
      </c>
      <c r="H20" s="23">
        <v>26.25</v>
      </c>
      <c r="I20" s="22">
        <v>0.38</v>
      </c>
    </row>
    <row r="21" spans="1:9" ht="15.75">
      <c r="A21" s="180">
        <v>354</v>
      </c>
      <c r="B21" s="66" t="s">
        <v>148</v>
      </c>
      <c r="C21" s="72">
        <v>120</v>
      </c>
      <c r="D21" s="15">
        <v>2.5</v>
      </c>
      <c r="E21" s="15">
        <v>0</v>
      </c>
      <c r="F21" s="15">
        <v>3.9</v>
      </c>
      <c r="G21" s="15">
        <v>11.3</v>
      </c>
      <c r="H21" s="72">
        <v>90.1</v>
      </c>
      <c r="I21" s="15">
        <v>20.6</v>
      </c>
    </row>
    <row r="22" spans="1:9" ht="15.75">
      <c r="A22" s="180"/>
      <c r="B22" s="66" t="s">
        <v>137</v>
      </c>
      <c r="C22" s="72">
        <v>12</v>
      </c>
      <c r="D22" s="22">
        <v>0.64</v>
      </c>
      <c r="E22" s="22">
        <v>0</v>
      </c>
      <c r="F22" s="22">
        <v>0.84</v>
      </c>
      <c r="G22" s="23">
        <v>5.69</v>
      </c>
      <c r="H22" s="23">
        <v>33.12</v>
      </c>
      <c r="I22" s="22">
        <v>0</v>
      </c>
    </row>
    <row r="23" spans="1:9" ht="15.75">
      <c r="A23" s="73"/>
      <c r="B23" s="19" t="s">
        <v>9</v>
      </c>
      <c r="C23" s="22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8</v>
      </c>
    </row>
    <row r="24" spans="1:9" ht="15.75">
      <c r="A24" s="99"/>
      <c r="B24" s="39"/>
      <c r="C24" s="92">
        <v>590</v>
      </c>
      <c r="D24" s="42">
        <f aca="true" t="shared" si="1" ref="D24:I24">SUM(D18:D23)</f>
        <v>16.89</v>
      </c>
      <c r="E24" s="120">
        <f t="shared" si="1"/>
        <v>0.24</v>
      </c>
      <c r="F24" s="42">
        <f t="shared" si="1"/>
        <v>18.47</v>
      </c>
      <c r="G24" s="42">
        <f t="shared" si="1"/>
        <v>57.21000000000001</v>
      </c>
      <c r="H24" s="42">
        <f t="shared" si="1"/>
        <v>460.52000000000004</v>
      </c>
      <c r="I24" s="42">
        <f t="shared" si="1"/>
        <v>26.78</v>
      </c>
    </row>
    <row r="25" spans="1:9" ht="15.75">
      <c r="A25" s="98"/>
      <c r="B25" s="49"/>
      <c r="C25" s="85"/>
      <c r="D25" s="35"/>
      <c r="E25" s="35"/>
      <c r="F25" s="35"/>
      <c r="G25" s="35"/>
      <c r="H25" s="35"/>
      <c r="I25" s="35"/>
    </row>
    <row r="26" spans="1:9" ht="15.75">
      <c r="A26" s="97"/>
      <c r="B26" s="48" t="s">
        <v>92</v>
      </c>
      <c r="C26" s="21"/>
      <c r="D26" s="34"/>
      <c r="E26" s="34"/>
      <c r="F26" s="34"/>
      <c r="G26" s="34"/>
      <c r="H26" s="34"/>
      <c r="I26" s="34"/>
    </row>
    <row r="27" spans="1:9" ht="15.75">
      <c r="A27" s="173">
        <v>245</v>
      </c>
      <c r="B27" s="19" t="s">
        <v>88</v>
      </c>
      <c r="C27" s="22">
        <v>75</v>
      </c>
      <c r="D27" s="22">
        <v>14.01</v>
      </c>
      <c r="E27" s="22">
        <v>0</v>
      </c>
      <c r="F27" s="22">
        <v>9.5</v>
      </c>
      <c r="G27" s="22">
        <v>8.55</v>
      </c>
      <c r="H27" s="22">
        <v>175.5</v>
      </c>
      <c r="I27" s="22">
        <v>0.18</v>
      </c>
    </row>
    <row r="28" spans="1:9" ht="15.75">
      <c r="A28" s="170">
        <v>251</v>
      </c>
      <c r="B28" s="19" t="s">
        <v>149</v>
      </c>
      <c r="C28" s="22">
        <v>15</v>
      </c>
      <c r="D28" s="22">
        <v>0.29</v>
      </c>
      <c r="E28" s="22">
        <v>0</v>
      </c>
      <c r="F28" s="22">
        <v>0.67</v>
      </c>
      <c r="G28" s="22">
        <v>1.98</v>
      </c>
      <c r="H28" s="22">
        <v>15.22</v>
      </c>
      <c r="I28" s="22">
        <v>0.04</v>
      </c>
    </row>
    <row r="29" spans="1:9" ht="15.75">
      <c r="A29" s="159">
        <v>386</v>
      </c>
      <c r="B29" s="19" t="s">
        <v>20</v>
      </c>
      <c r="C29" s="23">
        <v>95</v>
      </c>
      <c r="D29" s="22">
        <v>0.37</v>
      </c>
      <c r="E29" s="22">
        <v>0</v>
      </c>
      <c r="F29" s="22">
        <v>0</v>
      </c>
      <c r="G29" s="23">
        <v>9.2</v>
      </c>
      <c r="H29" s="23">
        <v>41.36</v>
      </c>
      <c r="I29" s="22">
        <v>9.4</v>
      </c>
    </row>
    <row r="30" spans="1:9" ht="15.75">
      <c r="A30" s="165">
        <v>419</v>
      </c>
      <c r="B30" s="40" t="s">
        <v>105</v>
      </c>
      <c r="C30" s="26">
        <v>150</v>
      </c>
      <c r="D30" s="26">
        <v>4.58</v>
      </c>
      <c r="E30" s="26">
        <v>0</v>
      </c>
      <c r="F30" s="26">
        <v>4.08</v>
      </c>
      <c r="G30" s="41">
        <v>7.85</v>
      </c>
      <c r="H30" s="26">
        <v>85</v>
      </c>
      <c r="I30" s="22">
        <v>2.05</v>
      </c>
    </row>
    <row r="31" spans="1:9" ht="15.75">
      <c r="A31" s="99"/>
      <c r="B31" s="39"/>
      <c r="C31" s="93">
        <f aca="true" t="shared" si="2" ref="C31:I31">SUM(C27:C30)</f>
        <v>335</v>
      </c>
      <c r="D31" s="46">
        <f t="shared" si="2"/>
        <v>19.25</v>
      </c>
      <c r="E31" s="46">
        <f t="shared" si="2"/>
        <v>0</v>
      </c>
      <c r="F31" s="46">
        <f t="shared" si="2"/>
        <v>14.25</v>
      </c>
      <c r="G31" s="46">
        <f t="shared" si="2"/>
        <v>27.58</v>
      </c>
      <c r="H31" s="46">
        <f t="shared" si="2"/>
        <v>317.08</v>
      </c>
      <c r="I31" s="46">
        <f t="shared" si="2"/>
        <v>11.670000000000002</v>
      </c>
    </row>
    <row r="32" spans="1:9" ht="15.75">
      <c r="A32" s="39"/>
      <c r="B32" s="38" t="s">
        <v>35</v>
      </c>
      <c r="C32" s="158">
        <f>C14+C16+C24+C31</f>
        <v>1340</v>
      </c>
      <c r="D32" s="46">
        <f aca="true" t="shared" si="3" ref="D32:I32">D31++D25+D24+D16+D14</f>
        <v>39.62</v>
      </c>
      <c r="E32" s="46">
        <f t="shared" si="3"/>
        <v>0.5</v>
      </c>
      <c r="F32" s="46">
        <f t="shared" si="3"/>
        <v>41.23</v>
      </c>
      <c r="G32" s="46">
        <f t="shared" si="3"/>
        <v>120.74000000000001</v>
      </c>
      <c r="H32" s="46">
        <f t="shared" si="3"/>
        <v>1024.6</v>
      </c>
      <c r="I32" s="46">
        <f t="shared" si="3"/>
        <v>55.870000000000005</v>
      </c>
    </row>
    <row r="33" spans="1:9" ht="15.75">
      <c r="A33" s="8"/>
      <c r="B33" s="38" t="s">
        <v>14</v>
      </c>
      <c r="C33" s="38"/>
      <c r="D33" s="10">
        <v>42</v>
      </c>
      <c r="E33" s="10"/>
      <c r="F33" s="10">
        <v>42</v>
      </c>
      <c r="G33" s="10">
        <v>170</v>
      </c>
      <c r="H33" s="10">
        <v>1120</v>
      </c>
      <c r="I33" s="10">
        <v>36</v>
      </c>
    </row>
    <row r="34" spans="1:9" ht="15.75">
      <c r="A34" s="8"/>
      <c r="B34" s="5" t="s">
        <v>11</v>
      </c>
      <c r="C34" s="8"/>
      <c r="D34" s="6">
        <f>D32/D33*100-100</f>
        <v>-5.666666666666671</v>
      </c>
      <c r="F34" s="6">
        <f>F32/F33*100-100</f>
        <v>-1.8333333333333428</v>
      </c>
      <c r="G34" s="6">
        <f>G32/G33*100-100</f>
        <v>-28.976470588235287</v>
      </c>
      <c r="H34" s="6">
        <f>H32/H33*100-100</f>
        <v>-8.517857142857153</v>
      </c>
      <c r="I34" s="6">
        <f>I32/I33*100-100</f>
        <v>55.19444444444446</v>
      </c>
    </row>
    <row r="35" spans="1:9" ht="15.75">
      <c r="A35" s="8"/>
      <c r="B35" s="31" t="s">
        <v>52</v>
      </c>
      <c r="C35" s="8"/>
      <c r="D35" s="6"/>
      <c r="E35" s="119">
        <v>0.586</v>
      </c>
      <c r="F35" s="6"/>
      <c r="G35" s="6"/>
      <c r="H35" s="6"/>
      <c r="I35" s="6"/>
    </row>
    <row r="36" spans="1:9" ht="15.75" customHeight="1">
      <c r="A36" s="8"/>
      <c r="B36" s="5" t="s">
        <v>21</v>
      </c>
      <c r="C36" s="8"/>
      <c r="D36" s="3">
        <v>1</v>
      </c>
      <c r="E36" s="3"/>
      <c r="F36" s="103">
        <f>F32/D32</f>
        <v>1.040636042402827</v>
      </c>
      <c r="G36" s="103">
        <f>G32/D32</f>
        <v>3.047450782433115</v>
      </c>
      <c r="H36" s="8"/>
      <c r="I36" s="8"/>
    </row>
    <row r="37" spans="1:9" ht="31.5" customHeight="1">
      <c r="A37" s="8"/>
      <c r="B37" s="100" t="s">
        <v>44</v>
      </c>
      <c r="C37" s="8"/>
      <c r="D37" s="3">
        <v>14</v>
      </c>
      <c r="E37" s="3"/>
      <c r="F37" s="103">
        <v>26</v>
      </c>
      <c r="G37" s="103">
        <v>60</v>
      </c>
      <c r="H37" s="8"/>
      <c r="I37" s="8"/>
    </row>
    <row r="38" spans="1:9" ht="16.5" customHeight="1">
      <c r="A38" s="8"/>
      <c r="B38" s="38" t="s">
        <v>42</v>
      </c>
      <c r="C38" s="8"/>
      <c r="D38" s="6">
        <f>1!D34+2!D37+3!D38+4!D34+5!D38+6!D33+7!D31+8!D32+9!D34+'10'!D32</f>
        <v>412.74999999999994</v>
      </c>
      <c r="E38" s="6">
        <f>1!E34+2!E37+3!E38+4!E34+5!E38+6!E33+7!E31+8!E32+9!E34+'10'!E32</f>
        <v>112.60000000000001</v>
      </c>
      <c r="F38" s="6">
        <f>1!F34+2!F37+3!F38+4!F34+5!F38+6!F33+7!F31+8!F32+9!F34+'10'!F32</f>
        <v>400.10499999999996</v>
      </c>
      <c r="G38" s="6">
        <f>1!G34+2!G37+3!G38+4!G34+5!G38+6!G33+7!G31+8!G32+9!G34+'10'!G32</f>
        <v>1573.7</v>
      </c>
      <c r="H38" s="6">
        <f>1!H34+2!H37+3!H38+4!H34+5!H38+6!H33+7!H31+8!H32+9!H34+'10'!H32</f>
        <v>11701.760000000002</v>
      </c>
      <c r="I38" s="6">
        <f>1!I34+2!I37+3!I38+4!I34+5!I38+6!I33+7!I31+8!I32+9!I34+'10'!I32</f>
        <v>388.6</v>
      </c>
    </row>
    <row r="39" spans="1:9" ht="18" customHeight="1">
      <c r="A39" s="8"/>
      <c r="B39" s="38" t="s">
        <v>43</v>
      </c>
      <c r="C39" s="8"/>
      <c r="D39" s="6">
        <f aca="true" t="shared" si="4" ref="D39:I39">D38/10</f>
        <v>41.27499999999999</v>
      </c>
      <c r="E39" s="6">
        <f t="shared" si="4"/>
        <v>11.260000000000002</v>
      </c>
      <c r="F39" s="6">
        <f t="shared" si="4"/>
        <v>40.01049999999999</v>
      </c>
      <c r="G39" s="6">
        <f t="shared" si="4"/>
        <v>157.37</v>
      </c>
      <c r="H39" s="6">
        <f t="shared" si="4"/>
        <v>1170.1760000000002</v>
      </c>
      <c r="I39" s="6">
        <f t="shared" si="4"/>
        <v>38.86</v>
      </c>
    </row>
    <row r="40" spans="1:9" ht="18" customHeight="1">
      <c r="A40" s="8"/>
      <c r="B40" s="38" t="s">
        <v>11</v>
      </c>
      <c r="C40" s="8"/>
      <c r="D40" s="6">
        <f>D39/D33*100-100</f>
        <v>-1.7261904761904958</v>
      </c>
      <c r="F40" s="6">
        <f>F39/F33*100-100</f>
        <v>-4.736904761904782</v>
      </c>
      <c r="G40" s="6">
        <f>G39/G33*100-100</f>
        <v>-7.42941176470589</v>
      </c>
      <c r="H40" s="6">
        <f>H39/H33*100-100</f>
        <v>4.480000000000018</v>
      </c>
      <c r="I40" s="6">
        <f>I39/I33*100-100</f>
        <v>7.944444444444443</v>
      </c>
    </row>
    <row r="41" spans="1:9" ht="18" customHeight="1">
      <c r="A41" s="8"/>
      <c r="B41" s="31" t="s">
        <v>52</v>
      </c>
      <c r="C41" s="8"/>
      <c r="D41" s="6"/>
      <c r="E41" s="121">
        <v>0.576</v>
      </c>
      <c r="F41" s="6"/>
      <c r="G41" s="6"/>
      <c r="H41" s="6"/>
      <c r="I41" s="6"/>
    </row>
    <row r="42" spans="1:9" ht="34.5" customHeight="1">
      <c r="A42" s="8"/>
      <c r="B42" s="100" t="s">
        <v>44</v>
      </c>
      <c r="C42" s="8"/>
      <c r="D42" s="103">
        <v>15</v>
      </c>
      <c r="E42" s="103"/>
      <c r="F42" s="103">
        <v>29</v>
      </c>
      <c r="G42" s="103">
        <v>56</v>
      </c>
      <c r="H42" s="6"/>
      <c r="I42" s="6"/>
    </row>
    <row r="43" ht="12.75">
      <c r="B43" s="102" t="s">
        <v>45</v>
      </c>
    </row>
    <row r="44" spans="2:8" ht="15.75">
      <c r="B44" s="74"/>
      <c r="C44" s="84"/>
      <c r="D44" s="104"/>
      <c r="E44" s="104"/>
      <c r="F44" s="105"/>
      <c r="G44" s="105"/>
      <c r="H44" s="76"/>
    </row>
    <row r="45" spans="2:8" ht="15.75">
      <c r="B45" s="74"/>
      <c r="C45" s="84"/>
      <c r="F45" s="76"/>
      <c r="H45" s="76"/>
    </row>
    <row r="46" spans="2:8" ht="15.75">
      <c r="B46" s="74"/>
      <c r="C46" s="84"/>
      <c r="F46" s="76"/>
      <c r="H46" s="76"/>
    </row>
    <row r="47" spans="2:8" ht="15.75">
      <c r="B47" s="74"/>
      <c r="C47" s="84"/>
      <c r="F47" s="76"/>
      <c r="H47" s="76"/>
    </row>
    <row r="48" spans="2:8" ht="15.75">
      <c r="B48" s="74"/>
      <c r="C48" s="84"/>
      <c r="F48" s="76"/>
      <c r="H48" s="76"/>
    </row>
    <row r="49" spans="6:8" ht="12.75">
      <c r="F49" s="76"/>
      <c r="H49" s="76"/>
    </row>
    <row r="50" spans="2:3" ht="15.75">
      <c r="B50" s="74"/>
      <c r="C50" s="75"/>
    </row>
    <row r="51" spans="2:8" ht="15.75">
      <c r="B51" s="74"/>
      <c r="D51" s="76"/>
      <c r="E51" s="76"/>
      <c r="H51" s="79"/>
    </row>
    <row r="52" spans="2:8" ht="15.75">
      <c r="B52" s="74"/>
      <c r="D52" s="76"/>
      <c r="E52" s="76"/>
      <c r="H52" s="79"/>
    </row>
    <row r="53" spans="2:8" ht="15.75">
      <c r="B53" s="74"/>
      <c r="D53" s="76"/>
      <c r="E53" s="76"/>
      <c r="H53" s="7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2" bottom="0.45" header="0.3" footer="0.5"/>
  <pageSetup horizontalDpi="600" verticalDpi="600" orientation="landscape" paperSize="9" scale="65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9" sqref="C39"/>
    </sheetView>
  </sheetViews>
  <sheetFormatPr defaultColWidth="9.140625" defaultRowHeight="12.75"/>
  <cols>
    <col min="1" max="1" width="11.421875" style="0" customWidth="1"/>
    <col min="2" max="2" width="52.8515625" style="0" customWidth="1"/>
    <col min="3" max="3" width="20.00390625" style="0" customWidth="1"/>
    <col min="4" max="4" width="8.421875" style="0" customWidth="1"/>
    <col min="5" max="5" width="10.00390625" style="0" customWidth="1"/>
    <col min="6" max="6" width="7.421875" style="0" customWidth="1"/>
    <col min="7" max="7" width="8.140625" style="0" customWidth="1"/>
    <col min="8" max="8" width="29.140625" style="0" customWidth="1"/>
    <col min="9" max="9" width="16.0039062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69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129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15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3.25" customHeight="1">
      <c r="A6" s="187" t="s">
        <v>2</v>
      </c>
      <c r="B6" s="190" t="s">
        <v>6</v>
      </c>
      <c r="C6" s="190" t="s">
        <v>37</v>
      </c>
      <c r="D6" s="197" t="s">
        <v>7</v>
      </c>
      <c r="E6" s="197"/>
      <c r="F6" s="197"/>
      <c r="G6" s="197"/>
      <c r="H6" s="193" t="s">
        <v>1</v>
      </c>
      <c r="I6" s="197" t="s">
        <v>25</v>
      </c>
    </row>
    <row r="7" spans="1:9" ht="23.25" customHeight="1">
      <c r="A7" s="188"/>
      <c r="B7" s="191"/>
      <c r="C7" s="191"/>
      <c r="D7" s="198" t="s">
        <v>3</v>
      </c>
      <c r="E7" s="199"/>
      <c r="F7" s="200" t="s">
        <v>4</v>
      </c>
      <c r="G7" s="200" t="s">
        <v>5</v>
      </c>
      <c r="H7" s="193"/>
      <c r="I7" s="197"/>
    </row>
    <row r="8" spans="1:9" ht="24" customHeight="1">
      <c r="A8" s="189"/>
      <c r="B8" s="192"/>
      <c r="C8" s="189"/>
      <c r="D8" s="117" t="s">
        <v>50</v>
      </c>
      <c r="E8" s="116" t="s">
        <v>51</v>
      </c>
      <c r="F8" s="201"/>
      <c r="G8" s="201"/>
      <c r="H8" s="193"/>
      <c r="I8" s="202"/>
    </row>
    <row r="9" spans="1:9" ht="15.75">
      <c r="A9" s="111"/>
      <c r="B9" s="30" t="s">
        <v>59</v>
      </c>
      <c r="C9" s="17"/>
      <c r="D9" s="21"/>
      <c r="E9" s="21"/>
      <c r="F9" s="21"/>
      <c r="G9" s="21"/>
      <c r="H9" s="24"/>
      <c r="I9" s="3"/>
    </row>
    <row r="10" spans="1:9" ht="15.75">
      <c r="A10" s="170">
        <v>1</v>
      </c>
      <c r="B10" s="20" t="s">
        <v>40</v>
      </c>
      <c r="C10" s="22">
        <v>35</v>
      </c>
      <c r="D10" s="22">
        <v>2.1</v>
      </c>
      <c r="E10" s="22">
        <v>0.26</v>
      </c>
      <c r="F10" s="22">
        <v>6.6</v>
      </c>
      <c r="G10" s="22">
        <v>12.8</v>
      </c>
      <c r="H10" s="23">
        <v>119</v>
      </c>
      <c r="I10" s="3">
        <v>0</v>
      </c>
    </row>
    <row r="11" spans="1:9" s="68" customFormat="1" ht="15.75" customHeight="1">
      <c r="A11" s="164">
        <v>101</v>
      </c>
      <c r="B11" s="19" t="s">
        <v>101</v>
      </c>
      <c r="C11" s="22">
        <v>130</v>
      </c>
      <c r="D11" s="22">
        <v>2.9</v>
      </c>
      <c r="E11" s="62">
        <v>0.15</v>
      </c>
      <c r="F11" s="22">
        <v>3</v>
      </c>
      <c r="G11" s="22">
        <v>8.58</v>
      </c>
      <c r="H11" s="22">
        <v>73.7</v>
      </c>
      <c r="I11" s="22">
        <v>1.75</v>
      </c>
    </row>
    <row r="12" spans="1:9" ht="15.75">
      <c r="A12" s="164">
        <v>416</v>
      </c>
      <c r="B12" s="19" t="s">
        <v>16</v>
      </c>
      <c r="C12" s="22">
        <v>150</v>
      </c>
      <c r="D12" s="22">
        <v>3.15</v>
      </c>
      <c r="E12" s="22">
        <v>0.35</v>
      </c>
      <c r="F12" s="22">
        <v>2.72</v>
      </c>
      <c r="G12" s="22">
        <v>12.96</v>
      </c>
      <c r="H12" s="23">
        <v>89</v>
      </c>
      <c r="I12" s="22">
        <v>1.2</v>
      </c>
    </row>
    <row r="13" spans="1:9" ht="15.75">
      <c r="A13" s="170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65"/>
      <c r="B14" s="40"/>
      <c r="C14" s="92">
        <f>C10+C11+C12</f>
        <v>315</v>
      </c>
      <c r="D14" s="42">
        <f aca="true" t="shared" si="0" ref="D14:I14">SUM(D10:D13)</f>
        <v>8.15</v>
      </c>
      <c r="E14" s="42">
        <f t="shared" si="0"/>
        <v>0.76</v>
      </c>
      <c r="F14" s="42">
        <f t="shared" si="0"/>
        <v>12.32</v>
      </c>
      <c r="G14" s="42">
        <f t="shared" si="0"/>
        <v>34.34</v>
      </c>
      <c r="H14" s="42">
        <f t="shared" si="0"/>
        <v>281.7</v>
      </c>
      <c r="I14" s="42">
        <f t="shared" si="0"/>
        <v>2.95</v>
      </c>
    </row>
    <row r="15" spans="1:9" ht="15.75">
      <c r="A15" s="165"/>
      <c r="B15" s="30" t="s">
        <v>22</v>
      </c>
      <c r="C15" s="26"/>
      <c r="D15" s="42"/>
      <c r="E15" s="42"/>
      <c r="F15" s="42"/>
      <c r="G15" s="42"/>
      <c r="H15" s="86"/>
      <c r="I15" s="53"/>
    </row>
    <row r="16" spans="1:9" ht="15.75">
      <c r="A16" s="177">
        <v>418</v>
      </c>
      <c r="B16" s="55" t="s">
        <v>79</v>
      </c>
      <c r="C16" s="22">
        <v>100</v>
      </c>
      <c r="D16" s="53">
        <v>0.75</v>
      </c>
      <c r="E16" s="53">
        <v>0</v>
      </c>
      <c r="F16" s="53">
        <v>0</v>
      </c>
      <c r="G16" s="53">
        <v>15.15</v>
      </c>
      <c r="H16" s="53">
        <v>64</v>
      </c>
      <c r="I16" s="81">
        <v>3</v>
      </c>
    </row>
    <row r="17" spans="1:9" s="65" customFormat="1" ht="15.75">
      <c r="A17" s="177"/>
      <c r="B17" s="55"/>
      <c r="C17" s="22"/>
      <c r="D17" s="53"/>
      <c r="E17" s="53"/>
      <c r="F17" s="53"/>
      <c r="G17" s="53"/>
      <c r="H17" s="53"/>
      <c r="I17" s="81"/>
    </row>
    <row r="18" spans="1:9" s="65" customFormat="1" ht="15.75">
      <c r="A18" s="151"/>
      <c r="B18" s="147"/>
      <c r="C18" s="148">
        <f>C17+C16</f>
        <v>100</v>
      </c>
      <c r="D18" s="148"/>
      <c r="E18" s="148"/>
      <c r="F18" s="148"/>
      <c r="G18" s="148"/>
      <c r="H18" s="149"/>
      <c r="I18" s="81"/>
    </row>
    <row r="19" spans="1:9" ht="15.75">
      <c r="A19" s="176"/>
      <c r="B19" s="29" t="s">
        <v>24</v>
      </c>
      <c r="C19" s="27"/>
      <c r="D19" s="27"/>
      <c r="E19" s="27"/>
      <c r="F19" s="27"/>
      <c r="G19" s="27"/>
      <c r="H19" s="43"/>
      <c r="I19" s="22"/>
    </row>
    <row r="20" spans="1:9" ht="15.75" customHeight="1">
      <c r="A20" s="180">
        <v>13</v>
      </c>
      <c r="B20" s="66" t="s">
        <v>134</v>
      </c>
      <c r="C20" s="15">
        <v>40</v>
      </c>
      <c r="D20" s="15">
        <v>0.34</v>
      </c>
      <c r="E20" s="15">
        <v>0</v>
      </c>
      <c r="F20" s="15">
        <v>2.74</v>
      </c>
      <c r="G20" s="15">
        <v>1.06</v>
      </c>
      <c r="H20" s="15">
        <v>30.2</v>
      </c>
      <c r="I20" s="15">
        <v>4.27</v>
      </c>
    </row>
    <row r="21" spans="1:9" s="68" customFormat="1" ht="17.25" customHeight="1">
      <c r="A21" s="181">
        <v>65</v>
      </c>
      <c r="B21" s="125" t="s">
        <v>135</v>
      </c>
      <c r="C21" s="89">
        <v>150</v>
      </c>
      <c r="D21" s="17">
        <v>1.64</v>
      </c>
      <c r="E21" s="17">
        <v>2.99</v>
      </c>
      <c r="F21" s="17">
        <v>3.56</v>
      </c>
      <c r="G21" s="17">
        <v>8.2</v>
      </c>
      <c r="H21" s="24">
        <v>71.55</v>
      </c>
      <c r="I21" s="15">
        <v>10.6</v>
      </c>
    </row>
    <row r="22" spans="1:9" ht="15.75">
      <c r="A22" s="170">
        <v>311</v>
      </c>
      <c r="B22" s="19" t="s">
        <v>98</v>
      </c>
      <c r="C22" s="22">
        <v>150</v>
      </c>
      <c r="D22" s="22">
        <v>18.59</v>
      </c>
      <c r="E22" s="22">
        <v>0.25</v>
      </c>
      <c r="F22" s="22">
        <v>7.4</v>
      </c>
      <c r="G22" s="22">
        <v>20.51</v>
      </c>
      <c r="H22" s="23">
        <v>223</v>
      </c>
      <c r="I22" s="22">
        <v>8.71</v>
      </c>
    </row>
    <row r="23" spans="1:9" s="68" customFormat="1" ht="15" customHeight="1">
      <c r="A23" s="180">
        <v>390</v>
      </c>
      <c r="B23" s="66" t="s">
        <v>136</v>
      </c>
      <c r="C23" s="72">
        <v>150</v>
      </c>
      <c r="D23" s="15">
        <v>0.12</v>
      </c>
      <c r="E23" s="15">
        <v>0</v>
      </c>
      <c r="F23" s="15">
        <v>0.12</v>
      </c>
      <c r="G23" s="15">
        <v>17.91</v>
      </c>
      <c r="H23" s="72">
        <v>73.2</v>
      </c>
      <c r="I23" s="15">
        <v>1.29</v>
      </c>
    </row>
    <row r="24" spans="1:9" s="68" customFormat="1" ht="15" customHeight="1">
      <c r="A24" s="159"/>
      <c r="B24" s="19" t="s">
        <v>137</v>
      </c>
      <c r="C24" s="23">
        <v>12</v>
      </c>
      <c r="D24" s="22">
        <v>0.64</v>
      </c>
      <c r="E24" s="22">
        <v>0</v>
      </c>
      <c r="F24" s="22">
        <v>0.84</v>
      </c>
      <c r="G24" s="23">
        <v>5.69</v>
      </c>
      <c r="H24" s="23">
        <v>33.12</v>
      </c>
      <c r="I24" s="22">
        <v>0</v>
      </c>
    </row>
    <row r="25" spans="1:9" ht="17.25" customHeight="1">
      <c r="A25" s="73"/>
      <c r="B25" s="19" t="s">
        <v>9</v>
      </c>
      <c r="C25" s="23">
        <v>40</v>
      </c>
      <c r="D25" s="22">
        <v>2.8</v>
      </c>
      <c r="E25" s="22">
        <v>0</v>
      </c>
      <c r="F25" s="22">
        <v>0.44</v>
      </c>
      <c r="G25" s="23">
        <v>16.12</v>
      </c>
      <c r="H25" s="23">
        <v>77.2</v>
      </c>
      <c r="I25" s="22" t="s">
        <v>8</v>
      </c>
    </row>
    <row r="26" spans="1:9" ht="15.75">
      <c r="A26" s="106"/>
      <c r="B26" s="39"/>
      <c r="C26" s="93">
        <v>703</v>
      </c>
      <c r="D26" s="42">
        <f aca="true" t="shared" si="1" ref="D26:I26">SUM(D20:D25)</f>
        <v>24.130000000000003</v>
      </c>
      <c r="E26" s="42">
        <f t="shared" si="1"/>
        <v>3.24</v>
      </c>
      <c r="F26" s="42">
        <f t="shared" si="1"/>
        <v>15.1</v>
      </c>
      <c r="G26" s="42">
        <f t="shared" si="1"/>
        <v>69.49000000000001</v>
      </c>
      <c r="H26" s="42">
        <f t="shared" si="1"/>
        <v>508.27</v>
      </c>
      <c r="I26" s="42">
        <f t="shared" si="1"/>
        <v>24.869999999999997</v>
      </c>
    </row>
    <row r="27" spans="1:9" ht="15.75">
      <c r="A27" s="107"/>
      <c r="B27" s="45"/>
      <c r="C27" s="94"/>
      <c r="D27" s="42"/>
      <c r="E27" s="42"/>
      <c r="F27" s="42"/>
      <c r="G27" s="42"/>
      <c r="H27" s="42"/>
      <c r="I27" s="42"/>
    </row>
    <row r="28" spans="1:9" ht="15.75">
      <c r="A28" s="73"/>
      <c r="B28" s="47" t="s">
        <v>60</v>
      </c>
      <c r="C28" s="22"/>
      <c r="D28" s="28"/>
      <c r="E28" s="28"/>
      <c r="F28" s="27"/>
      <c r="G28" s="43"/>
      <c r="H28" s="43"/>
      <c r="I28" s="22"/>
    </row>
    <row r="29" spans="1:9" ht="15.75">
      <c r="A29" s="170">
        <v>271</v>
      </c>
      <c r="B29" s="19" t="s">
        <v>138</v>
      </c>
      <c r="C29" s="23">
        <v>80</v>
      </c>
      <c r="D29" s="22">
        <v>11.99</v>
      </c>
      <c r="E29" s="22">
        <v>0.13</v>
      </c>
      <c r="F29" s="22">
        <v>4.05</v>
      </c>
      <c r="G29" s="22">
        <v>7.67</v>
      </c>
      <c r="H29" s="23">
        <v>115</v>
      </c>
      <c r="I29" s="22">
        <v>0.82</v>
      </c>
    </row>
    <row r="30" spans="1:9" ht="15.75">
      <c r="A30" s="170">
        <v>372</v>
      </c>
      <c r="B30" s="19" t="s">
        <v>99</v>
      </c>
      <c r="C30" s="22">
        <v>30</v>
      </c>
      <c r="D30" s="101">
        <v>0.42</v>
      </c>
      <c r="E30" s="101">
        <v>0.02</v>
      </c>
      <c r="F30" s="101">
        <v>1.48</v>
      </c>
      <c r="G30" s="160">
        <v>1.76</v>
      </c>
      <c r="H30" s="161">
        <v>22.22</v>
      </c>
      <c r="I30" s="101">
        <f>-A23398</f>
        <v>0</v>
      </c>
    </row>
    <row r="31" spans="1:9" ht="15.75">
      <c r="A31" s="165">
        <v>55</v>
      </c>
      <c r="B31" s="40" t="s">
        <v>66</v>
      </c>
      <c r="C31" s="26">
        <v>40</v>
      </c>
      <c r="D31" s="26">
        <v>0.9</v>
      </c>
      <c r="E31" s="26">
        <v>0</v>
      </c>
      <c r="F31" s="26">
        <v>1.8</v>
      </c>
      <c r="G31" s="41">
        <v>4.9</v>
      </c>
      <c r="H31" s="26">
        <v>40</v>
      </c>
      <c r="I31" s="22">
        <v>2.7</v>
      </c>
    </row>
    <row r="32" spans="1:9" ht="15.75">
      <c r="A32" s="165">
        <v>412</v>
      </c>
      <c r="B32" s="40" t="s">
        <v>67</v>
      </c>
      <c r="C32" s="26">
        <v>150</v>
      </c>
      <c r="D32" s="26">
        <v>0.07</v>
      </c>
      <c r="E32" s="26">
        <v>0</v>
      </c>
      <c r="F32" s="26">
        <v>0.01</v>
      </c>
      <c r="G32" s="41">
        <v>7.1</v>
      </c>
      <c r="H32" s="26">
        <v>29</v>
      </c>
      <c r="I32" s="22">
        <v>1.42</v>
      </c>
    </row>
    <row r="33" spans="1:9" ht="15.75">
      <c r="A33" s="165"/>
      <c r="B33" s="20" t="s">
        <v>17</v>
      </c>
      <c r="C33" s="22">
        <v>30</v>
      </c>
      <c r="D33" s="22">
        <v>1.48</v>
      </c>
      <c r="E33" s="22">
        <v>0</v>
      </c>
      <c r="F33" s="22">
        <v>0.58</v>
      </c>
      <c r="G33" s="22">
        <v>10.28</v>
      </c>
      <c r="H33" s="23">
        <v>50</v>
      </c>
      <c r="I33" s="22">
        <v>0</v>
      </c>
    </row>
    <row r="34" spans="1:9" ht="15.75">
      <c r="A34" s="150"/>
      <c r="B34" s="39"/>
      <c r="C34" s="41"/>
      <c r="D34" s="26"/>
      <c r="E34" s="26"/>
      <c r="F34" s="26"/>
      <c r="G34" s="26"/>
      <c r="H34" s="41"/>
      <c r="I34" s="26"/>
    </row>
    <row r="35" spans="1:9" ht="15.75">
      <c r="A35" s="108"/>
      <c r="B35" s="39"/>
      <c r="C35" s="41"/>
      <c r="D35" s="26"/>
      <c r="E35" s="26"/>
      <c r="F35" s="26"/>
      <c r="G35" s="26"/>
      <c r="H35" s="41"/>
      <c r="I35" s="26"/>
    </row>
    <row r="36" spans="1:12" ht="15.75">
      <c r="A36" s="108"/>
      <c r="B36" s="39"/>
      <c r="C36" s="93">
        <f>C29+C30+C31+C32+C33+C34</f>
        <v>330</v>
      </c>
      <c r="D36" s="46">
        <f aca="true" t="shared" si="2" ref="D36:I36">SUM(D29:D34)</f>
        <v>14.860000000000001</v>
      </c>
      <c r="E36" s="46">
        <f t="shared" si="2"/>
        <v>0.15</v>
      </c>
      <c r="F36" s="46">
        <f t="shared" si="2"/>
        <v>7.919999999999999</v>
      </c>
      <c r="G36" s="46">
        <f t="shared" si="2"/>
        <v>31.71</v>
      </c>
      <c r="H36" s="46">
        <f t="shared" si="2"/>
        <v>256.22</v>
      </c>
      <c r="I36" s="46">
        <f t="shared" si="2"/>
        <v>4.9399999999999995</v>
      </c>
      <c r="J36" s="14"/>
      <c r="K36" s="14"/>
      <c r="L36" s="14"/>
    </row>
    <row r="37" spans="1:9" ht="15.75" customHeight="1">
      <c r="A37" s="32"/>
      <c r="B37" s="38" t="s">
        <v>27</v>
      </c>
      <c r="C37" s="87">
        <f>C14+C18+C26+C36</f>
        <v>1448</v>
      </c>
      <c r="D37" s="56">
        <f aca="true" t="shared" si="3" ref="D37:I37">D36+D27+D26+D17+D14</f>
        <v>47.14</v>
      </c>
      <c r="E37" s="56">
        <f t="shared" si="3"/>
        <v>4.15</v>
      </c>
      <c r="F37" s="56">
        <f t="shared" si="3"/>
        <v>35.34</v>
      </c>
      <c r="G37" s="56">
        <f t="shared" si="3"/>
        <v>135.54000000000002</v>
      </c>
      <c r="H37" s="56">
        <f t="shared" si="3"/>
        <v>1046.19</v>
      </c>
      <c r="I37" s="56">
        <f t="shared" si="3"/>
        <v>32.76</v>
      </c>
    </row>
    <row r="38" spans="1:9" ht="18" customHeight="1">
      <c r="A38" s="19"/>
      <c r="B38" s="38" t="s">
        <v>14</v>
      </c>
      <c r="C38" s="38"/>
      <c r="D38" s="10">
        <v>42</v>
      </c>
      <c r="E38" s="10"/>
      <c r="F38" s="10">
        <v>42</v>
      </c>
      <c r="G38" s="10">
        <v>170</v>
      </c>
      <c r="H38" s="10">
        <v>1120</v>
      </c>
      <c r="I38" s="10">
        <v>36</v>
      </c>
    </row>
    <row r="39" spans="1:9" ht="15.75">
      <c r="A39" s="19"/>
      <c r="B39" s="5" t="s">
        <v>11</v>
      </c>
      <c r="C39" s="8"/>
      <c r="D39" s="9">
        <f>D37/D38*100-100</f>
        <v>12.23809523809524</v>
      </c>
      <c r="E39" s="8"/>
      <c r="F39" s="9">
        <f>F37/F38*100-100</f>
        <v>-15.857142857142847</v>
      </c>
      <c r="G39" s="9">
        <f>G37/G38*100-100</f>
        <v>-20.270588235294113</v>
      </c>
      <c r="H39" s="9">
        <f>H37/H38*100-100</f>
        <v>-6.590178571428567</v>
      </c>
      <c r="I39" s="9">
        <f>I37/I38*100-100</f>
        <v>-9.000000000000014</v>
      </c>
    </row>
    <row r="40" spans="1:9" ht="15.75">
      <c r="A40" s="19"/>
      <c r="B40" s="31" t="s">
        <v>52</v>
      </c>
      <c r="C40" s="8"/>
      <c r="D40" s="9"/>
      <c r="E40" s="118">
        <v>0.604</v>
      </c>
      <c r="F40" s="9"/>
      <c r="G40" s="9"/>
      <c r="H40" s="9"/>
      <c r="I40" s="9"/>
    </row>
    <row r="41" spans="1:9" ht="15.75">
      <c r="A41" s="8"/>
      <c r="B41" s="5" t="s">
        <v>21</v>
      </c>
      <c r="C41" s="8"/>
      <c r="D41" s="57">
        <v>1</v>
      </c>
      <c r="E41" s="57"/>
      <c r="F41" s="88">
        <v>1</v>
      </c>
      <c r="G41" s="88">
        <f>G37/D37</f>
        <v>2.8752651675859147</v>
      </c>
      <c r="H41" s="8"/>
      <c r="I41" s="8"/>
    </row>
    <row r="42" spans="1:9" ht="31.5">
      <c r="A42" s="8"/>
      <c r="B42" s="100" t="s">
        <v>53</v>
      </c>
      <c r="C42" s="8"/>
      <c r="D42" s="57">
        <v>15</v>
      </c>
      <c r="E42" s="57"/>
      <c r="F42" s="88">
        <v>32</v>
      </c>
      <c r="G42" s="88">
        <v>53</v>
      </c>
      <c r="H42" s="8"/>
      <c r="I42" s="8"/>
    </row>
    <row r="43" ht="12.75">
      <c r="B43" s="102"/>
    </row>
    <row r="45" spans="2:3" ht="15.75">
      <c r="B45" s="74"/>
      <c r="C45" s="79"/>
    </row>
    <row r="46" spans="2:3" ht="15.75">
      <c r="B46" s="74"/>
      <c r="C46" s="79"/>
    </row>
    <row r="47" spans="2:3" ht="15.75">
      <c r="B47" s="74"/>
      <c r="C47" s="79"/>
    </row>
    <row r="48" spans="2:3" ht="15.75">
      <c r="B48" s="74"/>
      <c r="C48" s="79"/>
    </row>
    <row r="49" spans="2:3" ht="15.75">
      <c r="B49" s="74"/>
      <c r="C49" s="79"/>
    </row>
    <row r="51" spans="2:3" ht="15.75">
      <c r="B51" s="74"/>
      <c r="C51" s="76"/>
    </row>
    <row r="52" spans="2:3" ht="15.75">
      <c r="B52" s="74"/>
      <c r="C52" s="76"/>
    </row>
    <row r="53" spans="2:3" ht="15.75">
      <c r="B53" s="74"/>
      <c r="C53" s="76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874015748031497" right="0.5905511811023623" top="0.54" bottom="0.51" header="0.5118110236220472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54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4" sqref="A34:I34"/>
    </sheetView>
  </sheetViews>
  <sheetFormatPr defaultColWidth="9.140625" defaultRowHeight="12.75"/>
  <cols>
    <col min="1" max="1" width="14.57421875" style="0" customWidth="1"/>
    <col min="2" max="2" width="47.140625" style="0" customWidth="1"/>
    <col min="3" max="3" width="19.140625" style="0" customWidth="1"/>
    <col min="4" max="4" width="7.7109375" style="0" customWidth="1"/>
    <col min="5" max="5" width="9.7109375" style="0" customWidth="1"/>
    <col min="6" max="6" width="7.57421875" style="0" customWidth="1"/>
    <col min="7" max="7" width="7.7109375" style="0" customWidth="1"/>
    <col min="8" max="8" width="29.00390625" style="0" customWidth="1"/>
    <col min="9" max="9" width="17.710937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70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129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 t="s">
        <v>12</v>
      </c>
      <c r="B3" s="2"/>
      <c r="C3" s="2"/>
      <c r="D3" s="2"/>
      <c r="E3" s="2"/>
      <c r="F3" s="2"/>
      <c r="G3" s="2"/>
      <c r="H3" s="2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21.75" customHeight="1">
      <c r="A5" s="187" t="s">
        <v>2</v>
      </c>
      <c r="B5" s="190" t="s">
        <v>6</v>
      </c>
      <c r="C5" s="190" t="s">
        <v>26</v>
      </c>
      <c r="D5" s="197" t="s">
        <v>7</v>
      </c>
      <c r="E5" s="197"/>
      <c r="F5" s="197"/>
      <c r="G5" s="197"/>
      <c r="H5" s="203" t="s">
        <v>1</v>
      </c>
      <c r="I5" s="197" t="s">
        <v>25</v>
      </c>
    </row>
    <row r="6" spans="1:9" ht="21.75" customHeight="1">
      <c r="A6" s="188"/>
      <c r="B6" s="191"/>
      <c r="C6" s="191"/>
      <c r="D6" s="198" t="s">
        <v>3</v>
      </c>
      <c r="E6" s="199"/>
      <c r="F6" s="200" t="s">
        <v>4</v>
      </c>
      <c r="G6" s="200" t="s">
        <v>5</v>
      </c>
      <c r="H6" s="204"/>
      <c r="I6" s="197"/>
    </row>
    <row r="7" spans="1:9" ht="30" customHeight="1">
      <c r="A7" s="189"/>
      <c r="B7" s="192"/>
      <c r="C7" s="189"/>
      <c r="D7" s="117" t="s">
        <v>50</v>
      </c>
      <c r="E7" s="116" t="s">
        <v>51</v>
      </c>
      <c r="F7" s="201"/>
      <c r="G7" s="201"/>
      <c r="H7" s="205"/>
      <c r="I7" s="202"/>
    </row>
    <row r="8" spans="1:9" ht="15.75">
      <c r="A8" s="111"/>
      <c r="B8" s="30" t="s">
        <v>47</v>
      </c>
      <c r="C8" s="17"/>
      <c r="D8" s="21"/>
      <c r="E8" s="21"/>
      <c r="F8" s="21"/>
      <c r="G8" s="21"/>
      <c r="H8" s="24"/>
      <c r="I8" s="21"/>
    </row>
    <row r="9" spans="1:9" ht="15.75">
      <c r="A9" s="163">
        <v>3</v>
      </c>
      <c r="B9" s="44" t="s">
        <v>95</v>
      </c>
      <c r="C9" s="123">
        <v>35</v>
      </c>
      <c r="D9" s="27">
        <v>3.86</v>
      </c>
      <c r="E9" s="27">
        <v>2.02</v>
      </c>
      <c r="F9" s="27">
        <v>5.08</v>
      </c>
      <c r="G9" s="27">
        <v>11.3</v>
      </c>
      <c r="H9" s="43">
        <v>106.55</v>
      </c>
      <c r="I9" s="27">
        <v>0.05</v>
      </c>
    </row>
    <row r="10" spans="1:9" ht="15.75">
      <c r="A10" s="164">
        <v>101</v>
      </c>
      <c r="B10" s="19" t="s">
        <v>102</v>
      </c>
      <c r="C10" s="22">
        <v>130</v>
      </c>
      <c r="D10" s="22">
        <v>3.38</v>
      </c>
      <c r="E10" s="62">
        <v>0.07</v>
      </c>
      <c r="F10" s="22">
        <v>3.3</v>
      </c>
      <c r="G10" s="22">
        <v>10.6</v>
      </c>
      <c r="H10" s="22">
        <v>85.93</v>
      </c>
      <c r="I10" s="22">
        <v>0.5</v>
      </c>
    </row>
    <row r="11" spans="1:9" ht="15.75" customHeight="1">
      <c r="A11" s="170">
        <v>414</v>
      </c>
      <c r="B11" s="20" t="s">
        <v>18</v>
      </c>
      <c r="C11" s="22">
        <v>150</v>
      </c>
      <c r="D11" s="3">
        <v>2.34</v>
      </c>
      <c r="E11" s="3">
        <v>0.06</v>
      </c>
      <c r="F11" s="3">
        <v>2</v>
      </c>
      <c r="G11" s="3">
        <v>10.63</v>
      </c>
      <c r="H11" s="3">
        <v>70</v>
      </c>
      <c r="I11" s="22">
        <v>0.98</v>
      </c>
    </row>
    <row r="12" spans="1:9" ht="15.75">
      <c r="A12" s="164"/>
      <c r="B12" s="19"/>
      <c r="C12" s="22"/>
      <c r="D12" s="22"/>
      <c r="E12" s="22"/>
      <c r="F12" s="22"/>
      <c r="G12" s="22"/>
      <c r="H12" s="23"/>
      <c r="I12" s="22"/>
    </row>
    <row r="13" spans="1:9" ht="15.75">
      <c r="A13" s="170"/>
      <c r="B13" s="19"/>
      <c r="C13" s="22"/>
      <c r="D13" s="22"/>
      <c r="E13" s="22"/>
      <c r="F13" s="22"/>
      <c r="G13" s="22"/>
      <c r="H13" s="23"/>
      <c r="I13" s="22"/>
    </row>
    <row r="14" spans="1:9" ht="15.75">
      <c r="A14" s="171"/>
      <c r="B14" s="19"/>
      <c r="C14" s="130">
        <f>SUM(C9:C13)</f>
        <v>315</v>
      </c>
      <c r="D14" s="53">
        <f aca="true" t="shared" si="0" ref="D14:I14">SUM(D9:D13)</f>
        <v>9.58</v>
      </c>
      <c r="E14" s="42">
        <f t="shared" si="0"/>
        <v>2.15</v>
      </c>
      <c r="F14" s="42">
        <f t="shared" si="0"/>
        <v>10.379999999999999</v>
      </c>
      <c r="G14" s="42">
        <f t="shared" si="0"/>
        <v>32.53</v>
      </c>
      <c r="H14" s="42">
        <f t="shared" si="0"/>
        <v>262.48</v>
      </c>
      <c r="I14" s="42">
        <f t="shared" si="0"/>
        <v>1.53</v>
      </c>
    </row>
    <row r="15" spans="1:9" ht="15.75">
      <c r="A15" s="171"/>
      <c r="B15" s="48"/>
      <c r="C15" s="22"/>
      <c r="D15" s="53"/>
      <c r="E15" s="42"/>
      <c r="F15" s="42"/>
      <c r="G15" s="42"/>
      <c r="H15" s="42"/>
      <c r="I15" s="42"/>
    </row>
    <row r="16" spans="1:9" ht="15.75">
      <c r="A16" s="171"/>
      <c r="B16" s="48" t="s">
        <v>23</v>
      </c>
      <c r="C16" s="22"/>
      <c r="D16" s="53"/>
      <c r="E16" s="42"/>
      <c r="F16" s="42"/>
      <c r="G16" s="42"/>
      <c r="H16" s="42"/>
      <c r="I16" s="42"/>
    </row>
    <row r="17" spans="1:9" ht="15.75">
      <c r="A17" s="164"/>
      <c r="B17" s="19"/>
      <c r="C17" s="22"/>
      <c r="D17" s="22"/>
      <c r="E17" s="26"/>
      <c r="F17" s="26"/>
      <c r="G17" s="26"/>
      <c r="H17" s="41"/>
      <c r="I17" s="26"/>
    </row>
    <row r="18" spans="1:9" ht="15.75">
      <c r="A18" s="177">
        <v>418</v>
      </c>
      <c r="B18" s="55" t="s">
        <v>79</v>
      </c>
      <c r="C18" s="22">
        <v>100</v>
      </c>
      <c r="D18" s="53">
        <v>0.75</v>
      </c>
      <c r="E18" s="53">
        <v>0</v>
      </c>
      <c r="F18" s="53">
        <v>0</v>
      </c>
      <c r="G18" s="53">
        <v>15.15</v>
      </c>
      <c r="H18" s="53">
        <v>64</v>
      </c>
      <c r="I18" s="81">
        <v>3</v>
      </c>
    </row>
    <row r="19" spans="1:9" ht="15.75">
      <c r="A19" s="177"/>
      <c r="B19" s="55"/>
      <c r="C19" s="53">
        <f>C18+C17</f>
        <v>100</v>
      </c>
      <c r="D19" s="53"/>
      <c r="E19" s="148"/>
      <c r="F19" s="148"/>
      <c r="G19" s="149"/>
      <c r="H19" s="53"/>
      <c r="I19" s="81"/>
    </row>
    <row r="20" spans="1:9" ht="15.75">
      <c r="A20" s="179"/>
      <c r="B20" s="29" t="s">
        <v>38</v>
      </c>
      <c r="C20" s="51"/>
      <c r="D20" s="51"/>
      <c r="E20" s="33"/>
      <c r="F20" s="33"/>
      <c r="G20" s="58"/>
      <c r="H20" s="8"/>
      <c r="I20" s="8"/>
    </row>
    <row r="21" spans="1:9" ht="16.5" customHeight="1">
      <c r="A21" s="180"/>
      <c r="B21" s="66"/>
      <c r="C21" s="15"/>
      <c r="D21" s="15"/>
      <c r="E21" s="15"/>
      <c r="F21" s="15"/>
      <c r="G21" s="15"/>
      <c r="H21" s="15"/>
      <c r="I21" s="15"/>
    </row>
    <row r="22" spans="1:9" ht="15.75">
      <c r="A22" s="170">
        <v>86</v>
      </c>
      <c r="B22" s="19" t="s">
        <v>124</v>
      </c>
      <c r="C22" s="22">
        <v>150</v>
      </c>
      <c r="D22" s="22">
        <v>1.3</v>
      </c>
      <c r="E22" s="22">
        <v>0</v>
      </c>
      <c r="F22" s="22">
        <v>1.7</v>
      </c>
      <c r="G22" s="22">
        <v>8.6</v>
      </c>
      <c r="H22" s="22">
        <v>55</v>
      </c>
      <c r="I22" s="22">
        <v>5</v>
      </c>
    </row>
    <row r="23" spans="1:9" ht="15.75">
      <c r="A23" s="170">
        <v>144</v>
      </c>
      <c r="B23" s="19" t="s">
        <v>82</v>
      </c>
      <c r="C23" s="22">
        <v>110</v>
      </c>
      <c r="D23" s="22">
        <v>1.2</v>
      </c>
      <c r="E23" s="22">
        <v>5.5</v>
      </c>
      <c r="F23" s="22">
        <v>7.7</v>
      </c>
      <c r="G23" s="22">
        <v>17</v>
      </c>
      <c r="H23" s="22">
        <v>136.4</v>
      </c>
      <c r="I23" s="22">
        <v>7.9</v>
      </c>
    </row>
    <row r="24" spans="1:9" ht="16.5" customHeight="1">
      <c r="A24" s="164">
        <v>261</v>
      </c>
      <c r="B24" s="19" t="s">
        <v>139</v>
      </c>
      <c r="C24" s="22">
        <v>60</v>
      </c>
      <c r="D24" s="62">
        <v>5.94</v>
      </c>
      <c r="E24" s="62">
        <v>5.65</v>
      </c>
      <c r="F24" s="62">
        <v>3.42</v>
      </c>
      <c r="G24" s="62">
        <v>1.54</v>
      </c>
      <c r="H24" s="62">
        <v>61</v>
      </c>
      <c r="I24" s="62">
        <v>1.13</v>
      </c>
    </row>
    <row r="25" spans="1:9" ht="15.75">
      <c r="A25" s="180">
        <v>394</v>
      </c>
      <c r="B25" s="66" t="s">
        <v>13</v>
      </c>
      <c r="C25" s="72">
        <v>150</v>
      </c>
      <c r="D25" s="15">
        <v>0.33</v>
      </c>
      <c r="E25" s="15">
        <v>0</v>
      </c>
      <c r="F25" s="15">
        <v>0.1</v>
      </c>
      <c r="G25" s="15">
        <v>20.82</v>
      </c>
      <c r="H25" s="72">
        <v>84.71</v>
      </c>
      <c r="I25" s="15">
        <v>0.3</v>
      </c>
    </row>
    <row r="26" spans="1:9" ht="15.75">
      <c r="A26" s="180"/>
      <c r="B26" s="19" t="s">
        <v>103</v>
      </c>
      <c r="C26" s="23">
        <v>12</v>
      </c>
      <c r="D26" s="22">
        <v>0.64</v>
      </c>
      <c r="E26" s="22">
        <v>0</v>
      </c>
      <c r="F26" s="22">
        <v>0.84</v>
      </c>
      <c r="G26" s="23">
        <v>5.69</v>
      </c>
      <c r="H26" s="23">
        <v>33.12</v>
      </c>
      <c r="I26" s="22">
        <v>0</v>
      </c>
    </row>
    <row r="27" spans="1:9" ht="15.75">
      <c r="A27" s="172">
        <v>386</v>
      </c>
      <c r="B27" s="19" t="s">
        <v>20</v>
      </c>
      <c r="C27" s="23">
        <v>95</v>
      </c>
      <c r="D27" s="22">
        <v>0.37</v>
      </c>
      <c r="E27" s="22">
        <v>0</v>
      </c>
      <c r="F27" s="22">
        <v>0</v>
      </c>
      <c r="G27" s="23">
        <v>9.2</v>
      </c>
      <c r="H27" s="23">
        <v>41.36</v>
      </c>
      <c r="I27" s="22">
        <v>9.4</v>
      </c>
    </row>
    <row r="28" spans="1:9" ht="15.75">
      <c r="A28" s="170"/>
      <c r="B28" s="19" t="s">
        <v>9</v>
      </c>
      <c r="C28" s="22">
        <v>40</v>
      </c>
      <c r="D28" s="22">
        <v>2.8</v>
      </c>
      <c r="E28" s="22">
        <v>0</v>
      </c>
      <c r="F28" s="22">
        <v>0.44</v>
      </c>
      <c r="G28" s="22">
        <v>16.12</v>
      </c>
      <c r="H28" s="22">
        <v>77.2</v>
      </c>
      <c r="I28" s="22" t="s">
        <v>8</v>
      </c>
    </row>
    <row r="29" spans="1:9" ht="15.75">
      <c r="A29" s="171"/>
      <c r="B29" s="5"/>
      <c r="C29" s="152">
        <f>SUM(C21:C28)</f>
        <v>617</v>
      </c>
      <c r="D29" s="7">
        <f aca="true" t="shared" si="1" ref="D29:I29">SUM(D21:D28)</f>
        <v>12.580000000000002</v>
      </c>
      <c r="E29" s="35">
        <f t="shared" si="1"/>
        <v>11.15</v>
      </c>
      <c r="F29" s="35">
        <f t="shared" si="1"/>
        <v>14.2</v>
      </c>
      <c r="G29" s="35">
        <f t="shared" si="1"/>
        <v>78.97</v>
      </c>
      <c r="H29" s="35">
        <f t="shared" si="1"/>
        <v>488.79</v>
      </c>
      <c r="I29" s="35">
        <f t="shared" si="1"/>
        <v>23.730000000000004</v>
      </c>
    </row>
    <row r="30" spans="1:9" ht="15.75">
      <c r="A30" s="171"/>
      <c r="B30" s="8"/>
      <c r="C30" s="8"/>
      <c r="D30" s="7"/>
      <c r="E30" s="7"/>
      <c r="F30" s="7"/>
      <c r="G30" s="7"/>
      <c r="H30" s="7"/>
      <c r="I30" s="7"/>
    </row>
    <row r="31" spans="1:9" ht="15.75">
      <c r="A31" s="171"/>
      <c r="B31" s="48" t="s">
        <v>61</v>
      </c>
      <c r="C31" s="3"/>
      <c r="D31" s="6"/>
      <c r="E31" s="6"/>
      <c r="F31" s="6"/>
      <c r="G31" s="6"/>
      <c r="H31" s="6"/>
      <c r="I31" s="6"/>
    </row>
    <row r="32" spans="1:9" s="68" customFormat="1" ht="17.25" customHeight="1">
      <c r="A32" s="168">
        <v>251</v>
      </c>
      <c r="B32" s="66" t="s">
        <v>104</v>
      </c>
      <c r="C32" s="15">
        <v>50</v>
      </c>
      <c r="D32" s="15">
        <v>8.88</v>
      </c>
      <c r="E32" s="15">
        <v>8.26</v>
      </c>
      <c r="F32" s="15">
        <v>6.05</v>
      </c>
      <c r="G32" s="15">
        <v>9.19</v>
      </c>
      <c r="H32" s="15">
        <v>127</v>
      </c>
      <c r="I32" s="15">
        <v>0.12</v>
      </c>
    </row>
    <row r="33" spans="1:64" s="8" customFormat="1" ht="15.75">
      <c r="A33" s="164">
        <v>369</v>
      </c>
      <c r="B33" s="19" t="s">
        <v>81</v>
      </c>
      <c r="C33" s="23">
        <v>15</v>
      </c>
      <c r="D33" s="22">
        <v>0.29</v>
      </c>
      <c r="E33" s="22">
        <v>0.22</v>
      </c>
      <c r="F33" s="22">
        <v>0.67</v>
      </c>
      <c r="G33" s="22">
        <v>1.98</v>
      </c>
      <c r="H33" s="23">
        <v>15.22</v>
      </c>
      <c r="I33" s="22">
        <v>0.04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5" spans="1:9" ht="15.75">
      <c r="A35" s="73"/>
      <c r="B35" s="20" t="s">
        <v>17</v>
      </c>
      <c r="C35" s="22">
        <v>30</v>
      </c>
      <c r="D35" s="22">
        <v>1.48</v>
      </c>
      <c r="E35" s="22">
        <v>0</v>
      </c>
      <c r="F35" s="22">
        <v>0.58</v>
      </c>
      <c r="G35" s="22">
        <v>10.28</v>
      </c>
      <c r="H35" s="23">
        <v>50</v>
      </c>
      <c r="I35" s="22" t="s">
        <v>8</v>
      </c>
    </row>
    <row r="36" spans="1:9" ht="15.75">
      <c r="A36" s="73">
        <v>419</v>
      </c>
      <c r="B36" s="40" t="s">
        <v>105</v>
      </c>
      <c r="C36" s="26">
        <v>150</v>
      </c>
      <c r="D36" s="26">
        <v>3.66</v>
      </c>
      <c r="E36" s="26">
        <v>0</v>
      </c>
      <c r="F36" s="26">
        <v>3.26</v>
      </c>
      <c r="G36" s="26">
        <v>6.06</v>
      </c>
      <c r="H36" s="41">
        <v>68</v>
      </c>
      <c r="I36" s="26">
        <v>1.63</v>
      </c>
    </row>
    <row r="37" spans="1:9" ht="15.75">
      <c r="A37" s="99"/>
      <c r="B37" s="39"/>
      <c r="C37" s="133">
        <f aca="true" t="shared" si="2" ref="C37:I37">SUM(C32:C36)</f>
        <v>245</v>
      </c>
      <c r="D37" s="46">
        <f t="shared" si="2"/>
        <v>14.31</v>
      </c>
      <c r="E37" s="46">
        <f t="shared" si="2"/>
        <v>8.48</v>
      </c>
      <c r="F37" s="46">
        <f t="shared" si="2"/>
        <v>10.559999999999999</v>
      </c>
      <c r="G37" s="46">
        <f t="shared" si="2"/>
        <v>27.509999999999998</v>
      </c>
      <c r="H37" s="46">
        <f t="shared" si="2"/>
        <v>260.22</v>
      </c>
      <c r="I37" s="46">
        <f t="shared" si="2"/>
        <v>1.7899999999999998</v>
      </c>
    </row>
    <row r="38" spans="1:9" ht="15.75">
      <c r="A38" s="36"/>
      <c r="B38" s="38" t="s">
        <v>28</v>
      </c>
      <c r="C38" s="139">
        <f>C14+C19+C29+C37</f>
        <v>1277</v>
      </c>
      <c r="D38" s="35">
        <f aca="true" t="shared" si="3" ref="D38:I38">D14+D17+D29+D30+D37</f>
        <v>36.470000000000006</v>
      </c>
      <c r="E38" s="35">
        <f t="shared" si="3"/>
        <v>21.78</v>
      </c>
      <c r="F38" s="35">
        <f t="shared" si="3"/>
        <v>35.14</v>
      </c>
      <c r="G38" s="35">
        <f t="shared" si="3"/>
        <v>139.01</v>
      </c>
      <c r="H38" s="35">
        <f t="shared" si="3"/>
        <v>1011.49</v>
      </c>
      <c r="I38" s="35">
        <f t="shared" si="3"/>
        <v>27.050000000000004</v>
      </c>
    </row>
    <row r="39" spans="1:9" ht="15.75">
      <c r="A39" s="8"/>
      <c r="B39" s="38" t="s">
        <v>14</v>
      </c>
      <c r="C39" s="38"/>
      <c r="D39" s="10">
        <v>42</v>
      </c>
      <c r="E39" s="10"/>
      <c r="F39" s="10">
        <v>42</v>
      </c>
      <c r="G39" s="10">
        <v>170</v>
      </c>
      <c r="H39" s="10">
        <v>1120</v>
      </c>
      <c r="I39" s="10">
        <v>36</v>
      </c>
    </row>
    <row r="40" spans="1:9" ht="15.75">
      <c r="A40" s="8"/>
      <c r="B40" s="5" t="s">
        <v>11</v>
      </c>
      <c r="C40" s="8"/>
      <c r="D40" s="9">
        <f>D38/D39*100-100</f>
        <v>-13.166666666666643</v>
      </c>
      <c r="E40" s="9"/>
      <c r="F40" s="9">
        <f>F38/F39*100-100</f>
        <v>-16.33333333333333</v>
      </c>
      <c r="G40" s="9">
        <f>G38/G39*100-100</f>
        <v>-18.229411764705887</v>
      </c>
      <c r="H40" s="9">
        <f>H38/H39*100-100</f>
        <v>-9.688392857142858</v>
      </c>
      <c r="I40" s="9">
        <f>I38/I39*100-100</f>
        <v>-24.8611111111111</v>
      </c>
    </row>
    <row r="41" spans="1:9" ht="15.75">
      <c r="A41" s="8"/>
      <c r="B41" s="31" t="s">
        <v>52</v>
      </c>
      <c r="C41" s="8"/>
      <c r="D41" s="9"/>
      <c r="E41" s="118">
        <v>0.533</v>
      </c>
      <c r="F41" s="9"/>
      <c r="G41" s="9"/>
      <c r="H41" s="9"/>
      <c r="I41" s="9"/>
    </row>
    <row r="42" spans="1:9" ht="15.75">
      <c r="A42" s="8"/>
      <c r="B42" s="5" t="s">
        <v>21</v>
      </c>
      <c r="C42" s="8"/>
      <c r="D42" s="57">
        <v>1</v>
      </c>
      <c r="E42" s="57"/>
      <c r="F42" s="88">
        <f>F38/D38</f>
        <v>0.9635316698656429</v>
      </c>
      <c r="G42" s="88">
        <f>G38/D38</f>
        <v>3.8116259939676436</v>
      </c>
      <c r="H42" s="8"/>
      <c r="I42" s="8"/>
    </row>
    <row r="43" spans="1:9" ht="31.5">
      <c r="A43" s="8"/>
      <c r="B43" s="100" t="s">
        <v>53</v>
      </c>
      <c r="C43" s="8"/>
      <c r="D43" s="3">
        <v>14</v>
      </c>
      <c r="E43" s="3"/>
      <c r="F43" s="103">
        <v>27</v>
      </c>
      <c r="G43" s="103">
        <v>59</v>
      </c>
      <c r="H43" s="8"/>
      <c r="I43" s="8"/>
    </row>
    <row r="44" ht="12.75">
      <c r="B44" s="102" t="s">
        <v>45</v>
      </c>
    </row>
    <row r="45" spans="2:5" ht="15.75">
      <c r="B45" s="74"/>
      <c r="D45" s="76"/>
      <c r="E45" s="76"/>
    </row>
    <row r="46" spans="2:5" ht="15.75">
      <c r="B46" s="74"/>
      <c r="D46" s="76"/>
      <c r="E46" s="76"/>
    </row>
    <row r="47" spans="2:5" ht="15.75">
      <c r="B47" s="74"/>
      <c r="D47" s="76"/>
      <c r="E47" s="76"/>
    </row>
    <row r="48" spans="2:5" ht="15.75">
      <c r="B48" s="74"/>
      <c r="D48" s="76"/>
      <c r="E48" s="76"/>
    </row>
    <row r="49" spans="2:5" ht="15.75">
      <c r="B49" s="74"/>
      <c r="D49" s="76"/>
      <c r="E49" s="76"/>
    </row>
    <row r="52" spans="2:4" ht="15.75">
      <c r="B52" s="74"/>
      <c r="D52" s="76"/>
    </row>
    <row r="53" spans="2:4" ht="15.75">
      <c r="B53" s="74"/>
      <c r="D53" s="76"/>
    </row>
    <row r="54" spans="2:4" ht="15.75">
      <c r="B54" s="74"/>
      <c r="D54" s="76"/>
    </row>
  </sheetData>
  <sheetProtection/>
  <mergeCells count="9">
    <mergeCell ref="I5:I7"/>
    <mergeCell ref="H5:H7"/>
    <mergeCell ref="A5:A7"/>
    <mergeCell ref="B5:B7"/>
    <mergeCell ref="C5:C7"/>
    <mergeCell ref="D5:G5"/>
    <mergeCell ref="D6:E6"/>
    <mergeCell ref="F6:F7"/>
    <mergeCell ref="G6:G7"/>
  </mergeCells>
  <printOptions/>
  <pageMargins left="0.75" right="0.75" top="0.36" bottom="0.5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PageLayoutView="0" workbookViewId="0" topLeftCell="A4">
      <pane xSplit="3" ySplit="8" topLeftCell="D12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C35" sqref="C35"/>
    </sheetView>
  </sheetViews>
  <sheetFormatPr defaultColWidth="9.140625" defaultRowHeight="12.75"/>
  <cols>
    <col min="1" max="1" width="13.28125" style="0" customWidth="1"/>
    <col min="2" max="2" width="44.421875" style="0" customWidth="1"/>
    <col min="3" max="3" width="18.28125" style="0" customWidth="1"/>
    <col min="4" max="4" width="7.7109375" style="0" customWidth="1"/>
    <col min="5" max="5" width="8.7109375" style="0" customWidth="1"/>
    <col min="6" max="6" width="7.8515625" style="0" customWidth="1"/>
    <col min="7" max="7" width="7.7109375" style="0" customWidth="1"/>
    <col min="8" max="8" width="27.28125" style="0" customWidth="1"/>
    <col min="9" max="9" width="13.851562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71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71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 t="s">
        <v>129</v>
      </c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12</v>
      </c>
      <c r="B6" s="2"/>
      <c r="C6" s="2"/>
      <c r="D6" s="2"/>
      <c r="E6" s="2"/>
      <c r="F6" s="2"/>
      <c r="G6" s="2"/>
      <c r="H6" s="2"/>
      <c r="I6" s="2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22.5" customHeight="1">
      <c r="A8" s="187" t="s">
        <v>2</v>
      </c>
      <c r="B8" s="190" t="s">
        <v>6</v>
      </c>
      <c r="C8" s="190" t="s">
        <v>26</v>
      </c>
      <c r="D8" s="197" t="s">
        <v>7</v>
      </c>
      <c r="E8" s="197"/>
      <c r="F8" s="197"/>
      <c r="G8" s="197"/>
      <c r="H8" s="190" t="s">
        <v>1</v>
      </c>
      <c r="I8" s="200" t="s">
        <v>25</v>
      </c>
    </row>
    <row r="9" spans="1:9" ht="31.5" customHeight="1">
      <c r="A9" s="191"/>
      <c r="B9" s="208"/>
      <c r="C9" s="191"/>
      <c r="D9" s="198" t="s">
        <v>3</v>
      </c>
      <c r="E9" s="199"/>
      <c r="F9" s="200" t="s">
        <v>4</v>
      </c>
      <c r="G9" s="200" t="s">
        <v>5</v>
      </c>
      <c r="H9" s="191"/>
      <c r="I9" s="206"/>
    </row>
    <row r="10" spans="1:9" ht="31.5" customHeight="1">
      <c r="A10" s="207"/>
      <c r="B10" s="201"/>
      <c r="C10" s="207"/>
      <c r="D10" s="117" t="s">
        <v>50</v>
      </c>
      <c r="E10" s="116" t="s">
        <v>51</v>
      </c>
      <c r="F10" s="209"/>
      <c r="G10" s="192"/>
      <c r="H10" s="207"/>
      <c r="I10" s="201"/>
    </row>
    <row r="11" spans="1:9" ht="15.75">
      <c r="A11" s="114"/>
      <c r="B11" s="48" t="s">
        <v>49</v>
      </c>
      <c r="C11" s="15"/>
      <c r="D11" s="3"/>
      <c r="E11" s="3"/>
      <c r="F11" s="3"/>
      <c r="G11" s="3"/>
      <c r="H11" s="15"/>
      <c r="I11" s="3"/>
    </row>
    <row r="12" spans="1:9" ht="15.75">
      <c r="A12" s="170">
        <v>1</v>
      </c>
      <c r="B12" s="20" t="s">
        <v>40</v>
      </c>
      <c r="C12" s="22">
        <v>35</v>
      </c>
      <c r="D12" s="22">
        <v>2.1</v>
      </c>
      <c r="E12" s="22">
        <v>0.26</v>
      </c>
      <c r="F12" s="22">
        <v>6.6</v>
      </c>
      <c r="G12" s="22">
        <v>12.8</v>
      </c>
      <c r="H12" s="23">
        <v>119</v>
      </c>
      <c r="I12" s="3">
        <v>0</v>
      </c>
    </row>
    <row r="13" spans="1:9" ht="15.75" customHeight="1">
      <c r="A13" s="164">
        <v>190</v>
      </c>
      <c r="B13" s="19" t="s">
        <v>123</v>
      </c>
      <c r="C13" s="22">
        <v>150</v>
      </c>
      <c r="D13" s="22">
        <v>4.59</v>
      </c>
      <c r="E13" s="63">
        <v>0</v>
      </c>
      <c r="F13" s="22">
        <v>5.89</v>
      </c>
      <c r="G13" s="22">
        <v>40.07</v>
      </c>
      <c r="H13" s="22">
        <v>232</v>
      </c>
      <c r="I13" s="22">
        <v>0.65</v>
      </c>
    </row>
    <row r="14" spans="1:9" ht="15.75" customHeight="1">
      <c r="A14" s="171">
        <v>414</v>
      </c>
      <c r="B14" s="19" t="s">
        <v>18</v>
      </c>
      <c r="C14" s="22">
        <v>150</v>
      </c>
      <c r="D14" s="22">
        <v>2.34</v>
      </c>
      <c r="E14" s="22">
        <v>2.18</v>
      </c>
      <c r="F14" s="22">
        <v>2</v>
      </c>
      <c r="G14" s="101">
        <v>10.63</v>
      </c>
      <c r="H14" s="22">
        <v>70</v>
      </c>
      <c r="I14" s="22">
        <v>0.98</v>
      </c>
    </row>
    <row r="15" spans="1:9" ht="15.75">
      <c r="A15" s="170"/>
      <c r="B15" s="19"/>
      <c r="C15" s="22"/>
      <c r="D15" s="22"/>
      <c r="E15" s="22"/>
      <c r="F15" s="22"/>
      <c r="G15" s="22"/>
      <c r="H15" s="23"/>
      <c r="I15" s="22"/>
    </row>
    <row r="16" spans="1:9" ht="15.75">
      <c r="A16" s="171"/>
      <c r="B16" s="19"/>
      <c r="C16" s="92">
        <f>SUM(C12:C15)</f>
        <v>335</v>
      </c>
      <c r="D16" s="42">
        <f aca="true" t="shared" si="0" ref="D16:I16">SUM(D12:D15)</f>
        <v>9.03</v>
      </c>
      <c r="E16" s="42">
        <f t="shared" si="0"/>
        <v>2.4400000000000004</v>
      </c>
      <c r="F16" s="42">
        <f t="shared" si="0"/>
        <v>14.489999999999998</v>
      </c>
      <c r="G16" s="42">
        <f t="shared" si="0"/>
        <v>63.50000000000001</v>
      </c>
      <c r="H16" s="42">
        <f t="shared" si="0"/>
        <v>421</v>
      </c>
      <c r="I16" s="42">
        <f t="shared" si="0"/>
        <v>1.63</v>
      </c>
    </row>
    <row r="17" spans="1:9" ht="15.75">
      <c r="A17" s="175"/>
      <c r="B17" s="30" t="s">
        <v>23</v>
      </c>
      <c r="C17" s="26"/>
      <c r="D17" s="42"/>
      <c r="E17" s="42"/>
      <c r="F17" s="42"/>
      <c r="G17" s="42"/>
      <c r="H17" s="42"/>
      <c r="I17" s="42"/>
    </row>
    <row r="18" spans="1:9" ht="15.75">
      <c r="A18" s="177">
        <v>418</v>
      </c>
      <c r="B18" s="55" t="s">
        <v>79</v>
      </c>
      <c r="C18" s="53">
        <v>100</v>
      </c>
      <c r="D18" s="53">
        <v>0.75</v>
      </c>
      <c r="E18" s="53">
        <v>0</v>
      </c>
      <c r="F18" s="53">
        <v>0</v>
      </c>
      <c r="G18" s="53">
        <v>15.15</v>
      </c>
      <c r="H18" s="53">
        <v>64</v>
      </c>
      <c r="I18" s="81">
        <v>3</v>
      </c>
    </row>
    <row r="19" spans="1:9" ht="15.75">
      <c r="A19" s="176"/>
      <c r="B19" s="29" t="s">
        <v>48</v>
      </c>
      <c r="C19" s="33"/>
      <c r="D19" s="33"/>
      <c r="E19" s="33"/>
      <c r="F19" s="33"/>
      <c r="G19" s="33"/>
      <c r="H19" s="33"/>
      <c r="I19" s="33"/>
    </row>
    <row r="20" spans="1:9" s="68" customFormat="1" ht="17.25" customHeight="1">
      <c r="A20" s="170">
        <v>14</v>
      </c>
      <c r="B20" s="19" t="s">
        <v>140</v>
      </c>
      <c r="C20" s="15">
        <v>40</v>
      </c>
      <c r="D20" s="15">
        <v>0.5</v>
      </c>
      <c r="E20" s="15">
        <v>0</v>
      </c>
      <c r="F20" s="27">
        <v>2.78</v>
      </c>
      <c r="G20" s="27">
        <v>2.12</v>
      </c>
      <c r="H20" s="27">
        <v>35.6</v>
      </c>
      <c r="I20" s="27">
        <v>9.18</v>
      </c>
    </row>
    <row r="21" spans="1:9" ht="16.5" customHeight="1">
      <c r="A21" s="163">
        <v>63</v>
      </c>
      <c r="B21" s="50" t="s">
        <v>87</v>
      </c>
      <c r="C21" s="27">
        <v>150</v>
      </c>
      <c r="D21" s="27">
        <v>0.87</v>
      </c>
      <c r="E21" s="27">
        <v>0</v>
      </c>
      <c r="F21" s="27">
        <v>2.35</v>
      </c>
      <c r="G21" s="27">
        <v>7.64</v>
      </c>
      <c r="H21" s="27">
        <v>61.5</v>
      </c>
      <c r="I21" s="27">
        <v>6.21</v>
      </c>
    </row>
    <row r="22" spans="1:9" ht="16.5" customHeight="1">
      <c r="A22" s="170">
        <v>373</v>
      </c>
      <c r="B22" s="19" t="s">
        <v>83</v>
      </c>
      <c r="C22" s="23">
        <v>30</v>
      </c>
      <c r="D22" s="22">
        <v>0.53</v>
      </c>
      <c r="E22" s="22">
        <v>0.19</v>
      </c>
      <c r="F22" s="22">
        <v>1.5</v>
      </c>
      <c r="G22" s="22">
        <v>2.11</v>
      </c>
      <c r="H22" s="23">
        <v>24.03</v>
      </c>
      <c r="I22" s="22">
        <v>0.41</v>
      </c>
    </row>
    <row r="23" spans="1:9" ht="15.75">
      <c r="A23" s="170">
        <v>315</v>
      </c>
      <c r="B23" s="19" t="s">
        <v>19</v>
      </c>
      <c r="C23" s="22">
        <v>120</v>
      </c>
      <c r="D23" s="22">
        <v>10.61</v>
      </c>
      <c r="E23" s="22">
        <v>8.11</v>
      </c>
      <c r="F23" s="22">
        <v>6.81</v>
      </c>
      <c r="G23" s="22">
        <v>15.04</v>
      </c>
      <c r="H23" s="22">
        <v>164</v>
      </c>
      <c r="I23" s="22">
        <v>15.03</v>
      </c>
    </row>
    <row r="24" spans="1:9" ht="15.75" customHeight="1">
      <c r="A24" s="164">
        <v>390</v>
      </c>
      <c r="B24" s="19" t="s">
        <v>100</v>
      </c>
      <c r="C24" s="23">
        <v>150</v>
      </c>
      <c r="D24" s="22">
        <v>0.12</v>
      </c>
      <c r="E24" s="22">
        <v>0</v>
      </c>
      <c r="F24" s="22">
        <v>0.12</v>
      </c>
      <c r="G24" s="22">
        <v>17.91</v>
      </c>
      <c r="H24" s="23">
        <v>73.2</v>
      </c>
      <c r="I24" s="22">
        <v>1.29</v>
      </c>
    </row>
    <row r="25" spans="1:9" ht="15.75">
      <c r="A25" s="73"/>
      <c r="B25" s="19" t="s">
        <v>9</v>
      </c>
      <c r="C25" s="22">
        <v>40</v>
      </c>
      <c r="D25" s="22">
        <v>2.8</v>
      </c>
      <c r="E25" s="22">
        <v>0</v>
      </c>
      <c r="F25" s="22">
        <v>0.44</v>
      </c>
      <c r="G25" s="23">
        <v>16.12</v>
      </c>
      <c r="H25" s="22">
        <v>77.2</v>
      </c>
      <c r="I25" s="22" t="s">
        <v>8</v>
      </c>
    </row>
    <row r="26" spans="1:9" ht="15.75">
      <c r="A26" s="99"/>
      <c r="B26" s="39"/>
      <c r="C26" s="93">
        <f>SUM(C20:C25)</f>
        <v>530</v>
      </c>
      <c r="D26" s="42">
        <f aca="true" t="shared" si="1" ref="D26:I26">SUM(D20:D25)</f>
        <v>15.43</v>
      </c>
      <c r="E26" s="42">
        <f t="shared" si="1"/>
        <v>8.299999999999999</v>
      </c>
      <c r="F26" s="42">
        <f t="shared" si="1"/>
        <v>13.999999999999998</v>
      </c>
      <c r="G26" s="42">
        <f t="shared" si="1"/>
        <v>60.94</v>
      </c>
      <c r="H26" s="42">
        <f t="shared" si="1"/>
        <v>435.53</v>
      </c>
      <c r="I26" s="42">
        <f t="shared" si="1"/>
        <v>32.12</v>
      </c>
    </row>
    <row r="27" spans="1:9" ht="15.75">
      <c r="A27" s="97"/>
      <c r="B27" s="29"/>
      <c r="C27" s="21"/>
      <c r="D27" s="21"/>
      <c r="E27" s="21"/>
      <c r="F27" s="21"/>
      <c r="G27" s="21"/>
      <c r="H27" s="21"/>
      <c r="I27" s="21"/>
    </row>
    <row r="28" spans="1:9" ht="15.75">
      <c r="A28" s="98"/>
      <c r="B28" s="49"/>
      <c r="C28" s="85"/>
      <c r="D28" s="35"/>
      <c r="E28" s="35"/>
      <c r="F28" s="35"/>
      <c r="G28" s="35"/>
      <c r="H28" s="35"/>
      <c r="I28" s="35"/>
    </row>
    <row r="29" spans="1:9" ht="15.75">
      <c r="A29" s="97"/>
      <c r="B29" s="48" t="s">
        <v>58</v>
      </c>
      <c r="C29" s="21"/>
      <c r="D29" s="34"/>
      <c r="E29" s="34"/>
      <c r="F29" s="34"/>
      <c r="G29" s="34"/>
      <c r="H29" s="34"/>
      <c r="I29" s="34"/>
    </row>
    <row r="30" spans="1:9" ht="15.75">
      <c r="A30" s="164">
        <v>456</v>
      </c>
      <c r="B30" s="19" t="s">
        <v>128</v>
      </c>
      <c r="C30" s="22">
        <v>50</v>
      </c>
      <c r="D30" s="22">
        <v>3.9</v>
      </c>
      <c r="E30" s="22">
        <v>0.14</v>
      </c>
      <c r="F30" s="22">
        <v>3.06</v>
      </c>
      <c r="G30" s="22">
        <v>26.93</v>
      </c>
      <c r="H30" s="22">
        <v>151</v>
      </c>
      <c r="I30" s="22">
        <v>0</v>
      </c>
    </row>
    <row r="31" spans="1:9" ht="15.75">
      <c r="A31" s="164">
        <v>419</v>
      </c>
      <c r="B31" s="19" t="s">
        <v>55</v>
      </c>
      <c r="C31" s="22">
        <v>150</v>
      </c>
      <c r="D31" s="22">
        <v>4.58</v>
      </c>
      <c r="E31" s="22">
        <v>0</v>
      </c>
      <c r="F31" s="22">
        <v>4.08</v>
      </c>
      <c r="G31" s="22">
        <v>7.58</v>
      </c>
      <c r="H31" s="23">
        <v>85</v>
      </c>
      <c r="I31" s="22">
        <v>2.05</v>
      </c>
    </row>
    <row r="32" spans="1:9" ht="15.75">
      <c r="A32" s="164">
        <v>386</v>
      </c>
      <c r="B32" s="19" t="s">
        <v>20</v>
      </c>
      <c r="C32" s="22">
        <v>95</v>
      </c>
      <c r="D32" s="22">
        <v>0.19</v>
      </c>
      <c r="E32" s="26">
        <v>0</v>
      </c>
      <c r="F32" s="26">
        <v>0.19</v>
      </c>
      <c r="G32" s="26">
        <v>4.66</v>
      </c>
      <c r="H32" s="41">
        <v>20.9</v>
      </c>
      <c r="I32" s="26">
        <v>4.75</v>
      </c>
    </row>
    <row r="33" spans="1:9" ht="15.75">
      <c r="A33" s="99"/>
      <c r="B33" s="39"/>
      <c r="C33" s="93">
        <v>270</v>
      </c>
      <c r="D33" s="42">
        <f aca="true" t="shared" si="2" ref="D33:I33">SUM(D30:D32)</f>
        <v>8.67</v>
      </c>
      <c r="E33" s="42">
        <f t="shared" si="2"/>
        <v>0.14</v>
      </c>
      <c r="F33" s="42">
        <f t="shared" si="2"/>
        <v>7.330000000000001</v>
      </c>
      <c r="G33" s="42">
        <f t="shared" si="2"/>
        <v>39.17</v>
      </c>
      <c r="H33" s="42">
        <f t="shared" si="2"/>
        <v>256.9</v>
      </c>
      <c r="I33" s="42">
        <f t="shared" si="2"/>
        <v>6.8</v>
      </c>
    </row>
    <row r="34" spans="1:9" ht="15.75">
      <c r="A34" s="36"/>
      <c r="B34" s="38" t="s">
        <v>29</v>
      </c>
      <c r="C34" s="140">
        <f>C16+C18+C26+C33</f>
        <v>1235</v>
      </c>
      <c r="D34" s="35">
        <f aca="true" t="shared" si="3" ref="D34:I34">D33+D28+D26+D18+D16</f>
        <v>33.88</v>
      </c>
      <c r="E34" s="35">
        <f t="shared" si="3"/>
        <v>10.879999999999999</v>
      </c>
      <c r="F34" s="35">
        <f t="shared" si="3"/>
        <v>35.81999999999999</v>
      </c>
      <c r="G34" s="35">
        <f t="shared" si="3"/>
        <v>178.76000000000002</v>
      </c>
      <c r="H34" s="35">
        <f t="shared" si="3"/>
        <v>1177.4299999999998</v>
      </c>
      <c r="I34" s="35">
        <f t="shared" si="3"/>
        <v>43.55</v>
      </c>
    </row>
    <row r="35" spans="1:9" ht="15.75">
      <c r="A35" s="8"/>
      <c r="B35" s="38" t="s">
        <v>14</v>
      </c>
      <c r="C35" s="38"/>
      <c r="D35" s="10">
        <v>42</v>
      </c>
      <c r="E35" s="10"/>
      <c r="F35" s="10">
        <v>42</v>
      </c>
      <c r="G35" s="10">
        <v>170</v>
      </c>
      <c r="H35" s="10">
        <v>1120</v>
      </c>
      <c r="I35" s="10">
        <v>36</v>
      </c>
    </row>
    <row r="36" spans="1:9" ht="15.75">
      <c r="A36" s="8"/>
      <c r="B36" s="5" t="s">
        <v>11</v>
      </c>
      <c r="C36" s="8"/>
      <c r="D36" s="6">
        <f>D34/D35*100-100</f>
        <v>-19.33333333333333</v>
      </c>
      <c r="E36" s="8"/>
      <c r="F36" s="6">
        <f>F34/F35*100-100</f>
        <v>-14.714285714285737</v>
      </c>
      <c r="G36" s="6">
        <f>G34/G35*100-100</f>
        <v>5.1529411764706055</v>
      </c>
      <c r="H36" s="6">
        <f>H34/H35*100-100</f>
        <v>5.127678571428547</v>
      </c>
      <c r="I36" s="6">
        <f>I34/I35*100-100</f>
        <v>20.972222222222214</v>
      </c>
    </row>
    <row r="37" spans="1:9" ht="15.75">
      <c r="A37" s="8"/>
      <c r="B37" s="31" t="s">
        <v>52</v>
      </c>
      <c r="C37" s="8"/>
      <c r="D37" s="6"/>
      <c r="E37" s="118">
        <v>0.729</v>
      </c>
      <c r="F37" s="6"/>
      <c r="G37" s="6"/>
      <c r="H37" s="6"/>
      <c r="I37" s="6"/>
    </row>
    <row r="38" spans="1:9" ht="15.75">
      <c r="A38" s="8"/>
      <c r="B38" s="5" t="s">
        <v>21</v>
      </c>
      <c r="C38" s="8"/>
      <c r="D38" s="3">
        <v>1</v>
      </c>
      <c r="E38" s="3"/>
      <c r="F38" s="103">
        <f>F34/D34</f>
        <v>1.0572609208972843</v>
      </c>
      <c r="G38" s="103">
        <f>G34/D34</f>
        <v>5.2762691853600945</v>
      </c>
      <c r="H38" s="8"/>
      <c r="I38" s="8"/>
    </row>
    <row r="39" spans="1:9" ht="31.5">
      <c r="A39" s="8"/>
      <c r="B39" s="100" t="s">
        <v>53</v>
      </c>
      <c r="C39" s="8"/>
      <c r="D39" s="3">
        <v>19</v>
      </c>
      <c r="E39" s="3"/>
      <c r="F39" s="103">
        <v>28</v>
      </c>
      <c r="G39" s="103">
        <v>53</v>
      </c>
      <c r="H39" s="8"/>
      <c r="I39" s="8"/>
    </row>
    <row r="40" ht="12.75">
      <c r="B40" s="102" t="s">
        <v>45</v>
      </c>
    </row>
    <row r="41" spans="2:3" ht="15.75">
      <c r="B41" s="74"/>
      <c r="C41" s="76"/>
    </row>
    <row r="42" spans="2:3" ht="15.75">
      <c r="B42" s="74"/>
      <c r="C42" s="76"/>
    </row>
    <row r="43" spans="2:3" ht="15.75">
      <c r="B43" s="74"/>
      <c r="C43" s="76"/>
    </row>
    <row r="44" spans="2:3" ht="15.75">
      <c r="B44" s="74"/>
      <c r="C44" s="76"/>
    </row>
    <row r="45" spans="2:3" ht="15.75">
      <c r="B45" s="74"/>
      <c r="C45" s="76"/>
    </row>
    <row r="48" spans="2:3" ht="15.75">
      <c r="B48" s="74"/>
      <c r="C48" s="109"/>
    </row>
    <row r="49" spans="2:3" ht="15.75">
      <c r="B49" s="74"/>
      <c r="C49" s="109"/>
    </row>
    <row r="50" spans="2:3" ht="15.75">
      <c r="B50" s="74"/>
      <c r="C50" s="109"/>
    </row>
  </sheetData>
  <sheetProtection/>
  <mergeCells count="9">
    <mergeCell ref="I8:I10"/>
    <mergeCell ref="D8:G8"/>
    <mergeCell ref="D9:E9"/>
    <mergeCell ref="A8:A10"/>
    <mergeCell ref="B8:B10"/>
    <mergeCell ref="C8:C10"/>
    <mergeCell ref="F9:F10"/>
    <mergeCell ref="G9:G10"/>
    <mergeCell ref="H8:H10"/>
  </mergeCells>
  <printOptions/>
  <pageMargins left="0.75" right="0.75" top="0.47" bottom="0.53" header="0.5" footer="0.5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2" sqref="C32"/>
    </sheetView>
  </sheetViews>
  <sheetFormatPr defaultColWidth="9.140625" defaultRowHeight="12.75"/>
  <cols>
    <col min="1" max="1" width="12.7109375" style="0" customWidth="1"/>
    <col min="2" max="2" width="39.28125" style="0" customWidth="1"/>
    <col min="3" max="3" width="18.7109375" style="0" customWidth="1"/>
    <col min="4" max="5" width="8.140625" style="0" customWidth="1"/>
    <col min="6" max="6" width="7.7109375" style="0" customWidth="1"/>
    <col min="7" max="7" width="8.00390625" style="0" customWidth="1"/>
    <col min="8" max="8" width="28.5742187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ht="15.75">
      <c r="A1" s="1" t="s">
        <v>72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129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>
      <c r="A6" s="210" t="s">
        <v>2</v>
      </c>
      <c r="B6" s="190" t="s">
        <v>6</v>
      </c>
      <c r="C6" s="190" t="s">
        <v>37</v>
      </c>
      <c r="D6" s="197" t="s">
        <v>7</v>
      </c>
      <c r="E6" s="197"/>
      <c r="F6" s="197"/>
      <c r="G6" s="197"/>
      <c r="H6" s="203" t="s">
        <v>1</v>
      </c>
      <c r="I6" s="197" t="s">
        <v>25</v>
      </c>
    </row>
    <row r="7" spans="1:9" ht="21" customHeight="1">
      <c r="A7" s="211"/>
      <c r="B7" s="191"/>
      <c r="C7" s="191"/>
      <c r="D7" s="198" t="s">
        <v>3</v>
      </c>
      <c r="E7" s="199"/>
      <c r="F7" s="200" t="s">
        <v>4</v>
      </c>
      <c r="G7" s="200" t="s">
        <v>5</v>
      </c>
      <c r="H7" s="204"/>
      <c r="I7" s="197"/>
    </row>
    <row r="8" spans="1:9" ht="26.25" customHeight="1">
      <c r="A8" s="212"/>
      <c r="B8" s="192"/>
      <c r="C8" s="189"/>
      <c r="D8" s="117" t="s">
        <v>50</v>
      </c>
      <c r="E8" s="116" t="s">
        <v>51</v>
      </c>
      <c r="F8" s="201"/>
      <c r="G8" s="201"/>
      <c r="H8" s="205"/>
      <c r="I8" s="202"/>
    </row>
    <row r="9" spans="1:9" ht="15.75">
      <c r="A9" s="111"/>
      <c r="B9" s="30" t="s">
        <v>64</v>
      </c>
      <c r="C9" s="17"/>
      <c r="D9" s="21"/>
      <c r="E9" s="21"/>
      <c r="F9" s="21"/>
      <c r="G9" s="21"/>
      <c r="H9" s="24"/>
      <c r="I9" s="21"/>
    </row>
    <row r="10" spans="1:9" ht="15.75">
      <c r="A10" s="163">
        <v>3</v>
      </c>
      <c r="B10" s="44" t="s">
        <v>95</v>
      </c>
      <c r="C10" s="123">
        <v>35</v>
      </c>
      <c r="D10" s="27">
        <v>3.86</v>
      </c>
      <c r="E10" s="27">
        <v>2.02</v>
      </c>
      <c r="F10" s="27">
        <v>5.08</v>
      </c>
      <c r="G10" s="27">
        <v>11.3</v>
      </c>
      <c r="H10" s="43">
        <v>106.55</v>
      </c>
      <c r="I10" s="27">
        <v>0.05</v>
      </c>
    </row>
    <row r="11" spans="1:9" ht="30" customHeight="1">
      <c r="A11" s="180">
        <v>101</v>
      </c>
      <c r="B11" s="66" t="s">
        <v>84</v>
      </c>
      <c r="C11" s="15">
        <v>130</v>
      </c>
      <c r="D11" s="67">
        <v>3.84</v>
      </c>
      <c r="E11" s="67">
        <v>0.6</v>
      </c>
      <c r="F11" s="15">
        <v>3.84</v>
      </c>
      <c r="G11" s="15">
        <v>11.6</v>
      </c>
      <c r="H11" s="15">
        <v>96.72</v>
      </c>
      <c r="I11" s="15">
        <v>0.58</v>
      </c>
    </row>
    <row r="12" spans="1:9" ht="15.75">
      <c r="A12" s="170">
        <v>419</v>
      </c>
      <c r="B12" s="20" t="s">
        <v>55</v>
      </c>
      <c r="C12" s="22">
        <v>150</v>
      </c>
      <c r="D12" s="22">
        <v>4.58</v>
      </c>
      <c r="E12" s="22">
        <v>0</v>
      </c>
      <c r="F12" s="22">
        <v>4.08</v>
      </c>
      <c r="G12" s="22">
        <v>7.58</v>
      </c>
      <c r="H12" s="23">
        <v>85</v>
      </c>
      <c r="I12" s="22">
        <v>2.05</v>
      </c>
    </row>
    <row r="13" spans="1:9" ht="15.75">
      <c r="A13" s="170"/>
      <c r="B13" s="20"/>
      <c r="C13" s="53"/>
      <c r="D13" s="22"/>
      <c r="E13" s="22"/>
      <c r="F13" s="22"/>
      <c r="G13" s="22"/>
      <c r="H13" s="23"/>
      <c r="I13" s="22"/>
    </row>
    <row r="14" spans="1:9" ht="15.75">
      <c r="A14" s="175"/>
      <c r="B14" s="40"/>
      <c r="C14" s="92">
        <f>C10+C11+C12</f>
        <v>315</v>
      </c>
      <c r="D14" s="42">
        <f aca="true" t="shared" si="0" ref="D14:I14">SUM(D10:D13)</f>
        <v>12.28</v>
      </c>
      <c r="E14" s="42">
        <f t="shared" si="0"/>
        <v>2.62</v>
      </c>
      <c r="F14" s="42">
        <f t="shared" si="0"/>
        <v>13</v>
      </c>
      <c r="G14" s="42">
        <f t="shared" si="0"/>
        <v>30.479999999999997</v>
      </c>
      <c r="H14" s="42">
        <f t="shared" si="0"/>
        <v>288.27</v>
      </c>
      <c r="I14" s="42">
        <f t="shared" si="0"/>
        <v>2.6799999999999997</v>
      </c>
    </row>
    <row r="15" spans="1:9" ht="15.75">
      <c r="A15" s="175"/>
      <c r="B15" s="30" t="s">
        <v>23</v>
      </c>
      <c r="C15" s="26"/>
      <c r="D15" s="42"/>
      <c r="E15" s="42"/>
      <c r="F15" s="42"/>
      <c r="G15" s="42"/>
      <c r="H15" s="42"/>
      <c r="I15" s="42"/>
    </row>
    <row r="16" spans="1:9" ht="15" customHeight="1">
      <c r="A16" s="166">
        <v>418</v>
      </c>
      <c r="B16" s="55" t="s">
        <v>79</v>
      </c>
      <c r="C16" s="53">
        <v>100</v>
      </c>
      <c r="D16" s="53">
        <v>0.75</v>
      </c>
      <c r="E16" s="53">
        <v>0</v>
      </c>
      <c r="F16" s="53">
        <v>0</v>
      </c>
      <c r="G16" s="53">
        <v>15.15</v>
      </c>
      <c r="H16" s="53">
        <v>64</v>
      </c>
      <c r="I16" s="81">
        <v>3</v>
      </c>
    </row>
    <row r="17" spans="1:9" ht="15" customHeight="1">
      <c r="A17" s="154"/>
      <c r="B17" s="147"/>
      <c r="C17" s="27"/>
      <c r="D17" s="148"/>
      <c r="E17" s="148"/>
      <c r="F17" s="148"/>
      <c r="G17" s="148"/>
      <c r="H17" s="148"/>
      <c r="I17" s="153"/>
    </row>
    <row r="18" spans="1:9" ht="15.75">
      <c r="A18" s="176"/>
      <c r="B18" s="29" t="s">
        <v>46</v>
      </c>
      <c r="C18" s="33"/>
      <c r="D18" s="33"/>
      <c r="E18" s="33"/>
      <c r="F18" s="33"/>
      <c r="G18" s="33"/>
      <c r="H18" s="33"/>
      <c r="I18" s="33"/>
    </row>
    <row r="19" spans="1:9" ht="15.75">
      <c r="A19" s="180">
        <v>46</v>
      </c>
      <c r="B19" s="66" t="s">
        <v>106</v>
      </c>
      <c r="C19" s="15">
        <v>40</v>
      </c>
      <c r="D19" s="15">
        <v>0.54</v>
      </c>
      <c r="E19" s="15">
        <v>0</v>
      </c>
      <c r="F19" s="15">
        <v>2.4</v>
      </c>
      <c r="G19" s="15">
        <v>3.3</v>
      </c>
      <c r="H19" s="15">
        <v>37.92</v>
      </c>
      <c r="I19" s="15">
        <v>4</v>
      </c>
    </row>
    <row r="20" spans="1:9" ht="16.5" customHeight="1">
      <c r="A20" s="170">
        <v>73</v>
      </c>
      <c r="B20" s="19" t="s">
        <v>65</v>
      </c>
      <c r="C20" s="22">
        <v>150</v>
      </c>
      <c r="D20" s="22">
        <v>1.05</v>
      </c>
      <c r="E20" s="22">
        <v>0</v>
      </c>
      <c r="F20" s="22">
        <v>2.94</v>
      </c>
      <c r="G20" s="22">
        <v>5.09</v>
      </c>
      <c r="H20" s="22">
        <v>50.85</v>
      </c>
      <c r="I20" s="22">
        <v>11.08</v>
      </c>
    </row>
    <row r="21" spans="1:9" ht="15.75" customHeight="1">
      <c r="A21" s="173">
        <v>321</v>
      </c>
      <c r="B21" s="19" t="s">
        <v>56</v>
      </c>
      <c r="C21" s="23">
        <v>160</v>
      </c>
      <c r="D21" s="22">
        <v>16.59</v>
      </c>
      <c r="E21" s="22">
        <v>12.45</v>
      </c>
      <c r="F21" s="22">
        <v>12.76</v>
      </c>
      <c r="G21" s="23">
        <v>26.76</v>
      </c>
      <c r="H21" s="22">
        <v>282</v>
      </c>
      <c r="I21" s="22">
        <v>0.41</v>
      </c>
    </row>
    <row r="22" spans="1:9" ht="15.75">
      <c r="A22" s="164">
        <v>390</v>
      </c>
      <c r="B22" s="19" t="s">
        <v>100</v>
      </c>
      <c r="C22" s="23">
        <v>150</v>
      </c>
      <c r="D22" s="22">
        <v>0.12</v>
      </c>
      <c r="E22" s="22">
        <v>0</v>
      </c>
      <c r="F22" s="22">
        <v>0.12</v>
      </c>
      <c r="G22" s="22">
        <v>17.91</v>
      </c>
      <c r="H22" s="23">
        <v>73.2</v>
      </c>
      <c r="I22" s="22">
        <v>1.29</v>
      </c>
    </row>
    <row r="23" spans="1:9" ht="15.75">
      <c r="A23" s="150"/>
      <c r="B23" s="19" t="s">
        <v>103</v>
      </c>
      <c r="C23" s="23">
        <v>12</v>
      </c>
      <c r="D23" s="22">
        <v>0.64</v>
      </c>
      <c r="E23" s="22">
        <v>0</v>
      </c>
      <c r="F23" s="22">
        <v>0.84</v>
      </c>
      <c r="G23" s="23">
        <v>5.69</v>
      </c>
      <c r="H23" s="23">
        <v>33.12</v>
      </c>
      <c r="I23" s="22">
        <v>0</v>
      </c>
    </row>
    <row r="24" spans="1:9" ht="15.75">
      <c r="A24" s="165"/>
      <c r="B24" s="39" t="s">
        <v>9</v>
      </c>
      <c r="C24" s="26">
        <v>40</v>
      </c>
      <c r="D24" s="22">
        <v>2.8</v>
      </c>
      <c r="E24" s="22">
        <v>0</v>
      </c>
      <c r="F24" s="22">
        <v>0.44</v>
      </c>
      <c r="G24" s="23">
        <v>16.12</v>
      </c>
      <c r="H24" s="22">
        <v>77.2</v>
      </c>
      <c r="I24" s="22" t="s">
        <v>8</v>
      </c>
    </row>
    <row r="25" spans="1:9" ht="15.75">
      <c r="A25" s="165"/>
      <c r="B25" s="39"/>
      <c r="C25" s="134">
        <f>SUM(C19:C24)</f>
        <v>552</v>
      </c>
      <c r="D25" s="42">
        <f aca="true" t="shared" si="1" ref="D25:I25">SUM(D19:D24)</f>
        <v>21.740000000000002</v>
      </c>
      <c r="E25" s="42">
        <f t="shared" si="1"/>
        <v>12.45</v>
      </c>
      <c r="F25" s="42">
        <f t="shared" si="1"/>
        <v>19.500000000000004</v>
      </c>
      <c r="G25" s="42">
        <f t="shared" si="1"/>
        <v>74.87</v>
      </c>
      <c r="H25" s="42">
        <f t="shared" si="1"/>
        <v>554.29</v>
      </c>
      <c r="I25" s="42">
        <f t="shared" si="1"/>
        <v>16.78</v>
      </c>
    </row>
    <row r="26" spans="1:9" ht="15.75">
      <c r="A26" s="175"/>
      <c r="B26" s="49"/>
      <c r="C26" s="85"/>
      <c r="D26" s="35"/>
      <c r="E26" s="35"/>
      <c r="F26" s="35"/>
      <c r="G26" s="35"/>
      <c r="H26" s="35"/>
      <c r="I26" s="35"/>
    </row>
    <row r="27" spans="1:9" ht="15.75">
      <c r="A27" s="176"/>
      <c r="B27" s="48" t="s">
        <v>61</v>
      </c>
      <c r="C27" s="21"/>
      <c r="D27" s="34"/>
      <c r="E27" s="34"/>
      <c r="F27" s="34"/>
      <c r="G27" s="34"/>
      <c r="H27" s="34"/>
      <c r="I27" s="34"/>
    </row>
    <row r="28" spans="1:9" ht="15.75">
      <c r="A28" s="168">
        <v>57</v>
      </c>
      <c r="B28" s="66" t="s">
        <v>107</v>
      </c>
      <c r="C28" s="15">
        <v>40</v>
      </c>
      <c r="D28" s="15">
        <v>0.48</v>
      </c>
      <c r="E28" s="15">
        <v>0</v>
      </c>
      <c r="F28" s="15">
        <v>1.89</v>
      </c>
      <c r="G28" s="15">
        <v>3.08</v>
      </c>
      <c r="H28" s="15">
        <v>31</v>
      </c>
      <c r="I28" s="15">
        <v>3</v>
      </c>
    </row>
    <row r="29" spans="1:9" ht="15.75">
      <c r="A29" s="164">
        <v>229</v>
      </c>
      <c r="B29" s="19" t="s">
        <v>108</v>
      </c>
      <c r="C29" s="22">
        <v>90</v>
      </c>
      <c r="D29" s="22">
        <v>7.9</v>
      </c>
      <c r="E29" s="22">
        <v>0</v>
      </c>
      <c r="F29" s="22">
        <v>15.2</v>
      </c>
      <c r="G29" s="22">
        <v>1.5</v>
      </c>
      <c r="H29" s="22">
        <v>176</v>
      </c>
      <c r="I29" s="22">
        <v>0.1</v>
      </c>
    </row>
    <row r="30" spans="1:9" ht="15.75">
      <c r="A30" s="164"/>
      <c r="B30" s="20" t="s">
        <v>17</v>
      </c>
      <c r="C30" s="22">
        <v>30</v>
      </c>
      <c r="D30" s="22">
        <v>1.85</v>
      </c>
      <c r="E30" s="22">
        <v>0</v>
      </c>
      <c r="F30" s="22">
        <v>0.73</v>
      </c>
      <c r="G30" s="22">
        <v>12.85</v>
      </c>
      <c r="H30" s="23">
        <v>62.5</v>
      </c>
      <c r="I30" s="22" t="s">
        <v>8</v>
      </c>
    </row>
    <row r="31" spans="1:9" ht="15.75">
      <c r="A31" s="165">
        <v>420</v>
      </c>
      <c r="B31" s="40" t="s">
        <v>54</v>
      </c>
      <c r="C31" s="26">
        <v>150</v>
      </c>
      <c r="D31" s="26">
        <v>4.35</v>
      </c>
      <c r="E31" s="26">
        <v>0</v>
      </c>
      <c r="F31" s="26">
        <v>3.75</v>
      </c>
      <c r="G31" s="41">
        <v>16.5</v>
      </c>
      <c r="H31" s="26">
        <v>117</v>
      </c>
      <c r="I31" s="22">
        <v>0</v>
      </c>
    </row>
    <row r="32" spans="1:9" ht="15.75">
      <c r="A32" s="164">
        <v>386</v>
      </c>
      <c r="B32" s="19" t="s">
        <v>20</v>
      </c>
      <c r="C32" s="22">
        <v>95</v>
      </c>
      <c r="D32" s="22">
        <v>0.19</v>
      </c>
      <c r="E32" s="26">
        <v>0</v>
      </c>
      <c r="F32" s="26">
        <v>0.19</v>
      </c>
      <c r="G32" s="26">
        <v>4.66</v>
      </c>
      <c r="H32" s="41">
        <v>20.9</v>
      </c>
      <c r="I32" s="26">
        <v>4.75</v>
      </c>
    </row>
    <row r="33" spans="1:9" ht="15.75">
      <c r="A33" s="170"/>
      <c r="B33" s="20"/>
      <c r="C33" s="53">
        <f>SUM(C28:C32)</f>
        <v>405</v>
      </c>
      <c r="D33" s="22"/>
      <c r="E33" s="22">
        <v>2.18</v>
      </c>
      <c r="F33" s="22">
        <v>2</v>
      </c>
      <c r="G33" s="23">
        <v>10.63</v>
      </c>
      <c r="H33" s="23">
        <v>100</v>
      </c>
      <c r="I33" s="22">
        <v>0.98</v>
      </c>
    </row>
    <row r="34" spans="1:9" ht="15.75">
      <c r="A34" s="170"/>
      <c r="B34" s="20"/>
      <c r="C34" s="22"/>
      <c r="D34" s="22"/>
      <c r="E34" s="22"/>
      <c r="F34" s="22"/>
      <c r="G34" s="22"/>
      <c r="H34" s="23"/>
      <c r="I34" s="22"/>
    </row>
    <row r="35" spans="1:9" ht="15.75">
      <c r="A35" s="73"/>
      <c r="B35" s="40"/>
      <c r="C35" s="26"/>
      <c r="D35" s="26"/>
      <c r="E35" s="26"/>
      <c r="F35" s="26"/>
      <c r="G35" s="26"/>
      <c r="H35" s="41"/>
      <c r="I35" s="26"/>
    </row>
    <row r="36" spans="4:9" ht="15.75">
      <c r="D36" s="26">
        <v>0.38</v>
      </c>
      <c r="E36" s="26">
        <v>0</v>
      </c>
      <c r="F36" s="26">
        <v>0.29</v>
      </c>
      <c r="G36" s="26">
        <v>9.79</v>
      </c>
      <c r="H36" s="41">
        <v>43.7</v>
      </c>
      <c r="I36" s="26">
        <v>4.75</v>
      </c>
    </row>
    <row r="37" spans="1:9" ht="15.75">
      <c r="A37" s="99"/>
      <c r="B37" s="39"/>
      <c r="C37" s="93"/>
      <c r="D37" s="46">
        <f aca="true" t="shared" si="2" ref="D37:I37">SUM(D28:D36)</f>
        <v>15.15</v>
      </c>
      <c r="E37" s="46">
        <f t="shared" si="2"/>
        <v>2.18</v>
      </c>
      <c r="F37" s="46">
        <f t="shared" si="2"/>
        <v>24.05</v>
      </c>
      <c r="G37" s="46">
        <f t="shared" si="2"/>
        <v>59.010000000000005</v>
      </c>
      <c r="H37" s="46">
        <f t="shared" si="2"/>
        <v>551.1</v>
      </c>
      <c r="I37" s="46">
        <f t="shared" si="2"/>
        <v>13.58</v>
      </c>
    </row>
    <row r="38" spans="1:9" ht="15.75">
      <c r="A38" s="112"/>
      <c r="B38" s="38" t="s">
        <v>30</v>
      </c>
      <c r="C38" s="140">
        <f>C14+C16+C25+C33</f>
        <v>1372</v>
      </c>
      <c r="D38" s="35">
        <f aca="true" t="shared" si="3" ref="D38:I38">D14+D16+D25+D26+D37</f>
        <v>49.92</v>
      </c>
      <c r="E38" s="35">
        <f t="shared" si="3"/>
        <v>17.25</v>
      </c>
      <c r="F38" s="35">
        <f t="shared" si="3"/>
        <v>56.55</v>
      </c>
      <c r="G38" s="35">
        <f t="shared" si="3"/>
        <v>179.51</v>
      </c>
      <c r="H38" s="35">
        <f t="shared" si="3"/>
        <v>1457.6599999999999</v>
      </c>
      <c r="I38" s="35">
        <f t="shared" si="3"/>
        <v>36.04</v>
      </c>
    </row>
    <row r="39" spans="1:9" ht="15.75">
      <c r="A39" s="113"/>
      <c r="B39" s="38" t="s">
        <v>14</v>
      </c>
      <c r="C39" s="38"/>
      <c r="D39" s="10">
        <v>42</v>
      </c>
      <c r="E39" s="10"/>
      <c r="F39" s="10">
        <v>42</v>
      </c>
      <c r="G39" s="10">
        <v>170</v>
      </c>
      <c r="H39" s="10">
        <v>1120</v>
      </c>
      <c r="I39" s="10">
        <v>36</v>
      </c>
    </row>
    <row r="40" spans="1:9" ht="15.75">
      <c r="A40" s="113"/>
      <c r="B40" s="5" t="s">
        <v>11</v>
      </c>
      <c r="C40" s="8"/>
      <c r="D40" s="6">
        <f>D38/D39*100-100</f>
        <v>18.85714285714286</v>
      </c>
      <c r="E40" s="6"/>
      <c r="F40" s="6">
        <f>F38/F39*100-100</f>
        <v>34.64285714285714</v>
      </c>
      <c r="G40" s="6">
        <f>G38/G39*100-100</f>
        <v>5.594117647058823</v>
      </c>
      <c r="H40" s="6">
        <f>H38/H39*100-100</f>
        <v>30.14821428571429</v>
      </c>
      <c r="I40" s="6">
        <f>I38/I39*100-100</f>
        <v>0.11111111111110006</v>
      </c>
    </row>
    <row r="41" spans="1:9" ht="15.75">
      <c r="A41" s="113"/>
      <c r="B41" s="31" t="s">
        <v>52</v>
      </c>
      <c r="C41" s="8"/>
      <c r="D41" s="6"/>
      <c r="E41" s="119">
        <v>0.48</v>
      </c>
      <c r="F41" s="6"/>
      <c r="G41" s="6"/>
      <c r="H41" s="6"/>
      <c r="I41" s="6"/>
    </row>
    <row r="42" spans="1:9" ht="15.75">
      <c r="A42" s="113"/>
      <c r="B42" s="5" t="s">
        <v>21</v>
      </c>
      <c r="C42" s="8"/>
      <c r="D42" s="3">
        <v>1</v>
      </c>
      <c r="E42" s="3"/>
      <c r="F42" s="103">
        <f>F38/D38</f>
        <v>1.1328125</v>
      </c>
      <c r="G42" s="103">
        <f>G38/D38</f>
        <v>3.5959535256410255</v>
      </c>
      <c r="H42" s="8"/>
      <c r="I42" s="8"/>
    </row>
    <row r="43" spans="1:9" ht="31.5">
      <c r="A43" s="113"/>
      <c r="B43" s="100" t="s">
        <v>53</v>
      </c>
      <c r="C43" s="8"/>
      <c r="D43" s="3">
        <v>14</v>
      </c>
      <c r="E43" s="3"/>
      <c r="F43" s="103">
        <v>29</v>
      </c>
      <c r="G43" s="103">
        <v>57</v>
      </c>
      <c r="H43" s="8"/>
      <c r="I43" s="8"/>
    </row>
    <row r="44" ht="12.75">
      <c r="B44" s="102" t="s">
        <v>45</v>
      </c>
    </row>
    <row r="45" spans="2:3" ht="15.75">
      <c r="B45" s="74"/>
      <c r="C45" s="76"/>
    </row>
    <row r="46" spans="2:3" ht="15.75">
      <c r="B46" s="74"/>
      <c r="C46" s="76"/>
    </row>
    <row r="47" spans="2:3" ht="15.75">
      <c r="B47" s="74"/>
      <c r="C47" s="76"/>
    </row>
    <row r="48" spans="2:3" ht="15.75">
      <c r="B48" s="74"/>
      <c r="C48" s="76"/>
    </row>
    <row r="49" spans="2:3" ht="15.75">
      <c r="B49" s="74"/>
      <c r="C49" s="76"/>
    </row>
    <row r="51" s="77" customFormat="1" ht="12.75"/>
    <row r="52" spans="1:9" s="128" customFormat="1" ht="15.75">
      <c r="A52" s="126"/>
      <c r="B52" s="126"/>
      <c r="C52" s="127"/>
      <c r="D52" s="127"/>
      <c r="E52" s="127"/>
      <c r="F52" s="127"/>
      <c r="G52" s="127"/>
      <c r="H52" s="127"/>
      <c r="I52" s="127"/>
    </row>
    <row r="53" s="77" customFormat="1" ht="12.75"/>
    <row r="54" s="77" customFormat="1" ht="12.75"/>
    <row r="55" spans="2:3" s="77" customFormat="1" ht="15.75">
      <c r="B55" s="74"/>
      <c r="C55" s="129"/>
    </row>
    <row r="56" spans="2:3" ht="15.75">
      <c r="B56" s="74"/>
      <c r="C56" s="79"/>
    </row>
    <row r="57" spans="2:3" ht="15.75">
      <c r="B57" s="74"/>
      <c r="C57" s="7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52" header="0.5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="84" zoomScaleNormal="84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1" sqref="C31"/>
    </sheetView>
  </sheetViews>
  <sheetFormatPr defaultColWidth="9.140625" defaultRowHeight="12.75"/>
  <cols>
    <col min="1" max="1" width="14.421875" style="0" customWidth="1"/>
    <col min="2" max="2" width="46.57421875" style="0" customWidth="1"/>
    <col min="3" max="3" width="20.00390625" style="0" customWidth="1"/>
    <col min="4" max="5" width="8.8515625" style="0" customWidth="1"/>
    <col min="6" max="6" width="8.00390625" style="0" customWidth="1"/>
    <col min="7" max="7" width="9.421875" style="0" customWidth="1"/>
    <col min="8" max="8" width="26.140625" style="0" customWidth="1"/>
    <col min="9" max="9" width="19.8515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73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130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 t="s">
        <v>12</v>
      </c>
      <c r="B3" s="2"/>
      <c r="C3" s="2"/>
      <c r="D3" s="2"/>
      <c r="E3" s="2"/>
      <c r="F3" s="2"/>
      <c r="G3" s="2"/>
      <c r="H3" s="2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24" customHeight="1">
      <c r="A5" s="187" t="s">
        <v>2</v>
      </c>
      <c r="B5" s="190" t="s">
        <v>6</v>
      </c>
      <c r="C5" s="190" t="s">
        <v>37</v>
      </c>
      <c r="D5" s="197" t="s">
        <v>7</v>
      </c>
      <c r="E5" s="197"/>
      <c r="F5" s="197"/>
      <c r="G5" s="197"/>
      <c r="H5" s="203" t="s">
        <v>1</v>
      </c>
      <c r="I5" s="197" t="s">
        <v>36</v>
      </c>
    </row>
    <row r="6" spans="1:9" ht="24" customHeight="1">
      <c r="A6" s="188"/>
      <c r="B6" s="191"/>
      <c r="C6" s="191"/>
      <c r="D6" s="198" t="s">
        <v>3</v>
      </c>
      <c r="E6" s="199"/>
      <c r="F6" s="200" t="s">
        <v>4</v>
      </c>
      <c r="G6" s="200" t="s">
        <v>5</v>
      </c>
      <c r="H6" s="204"/>
      <c r="I6" s="197"/>
    </row>
    <row r="7" spans="1:9" ht="27" customHeight="1">
      <c r="A7" s="189"/>
      <c r="B7" s="192"/>
      <c r="C7" s="189"/>
      <c r="D7" s="117" t="s">
        <v>50</v>
      </c>
      <c r="E7" s="116" t="s">
        <v>51</v>
      </c>
      <c r="F7" s="201"/>
      <c r="G7" s="201"/>
      <c r="H7" s="205"/>
      <c r="I7" s="202"/>
    </row>
    <row r="8" spans="1:9" ht="15.75">
      <c r="A8" s="111"/>
      <c r="B8" s="30" t="s">
        <v>39</v>
      </c>
      <c r="C8" s="17"/>
      <c r="D8" s="21"/>
      <c r="E8" s="21"/>
      <c r="F8" s="21"/>
      <c r="G8" s="21"/>
      <c r="H8" s="24"/>
      <c r="I8" s="21"/>
    </row>
    <row r="9" spans="1:9" ht="15.75">
      <c r="A9" s="170">
        <v>1</v>
      </c>
      <c r="B9" s="20" t="s">
        <v>40</v>
      </c>
      <c r="C9" s="22">
        <v>35</v>
      </c>
      <c r="D9" s="22">
        <v>2.1</v>
      </c>
      <c r="E9" s="22">
        <v>0.26</v>
      </c>
      <c r="F9" s="22">
        <v>6.6</v>
      </c>
      <c r="G9" s="22">
        <v>12.8</v>
      </c>
      <c r="H9" s="23">
        <v>119</v>
      </c>
      <c r="I9" s="3">
        <v>0</v>
      </c>
    </row>
    <row r="10" spans="1:9" ht="16.5" customHeight="1">
      <c r="A10" s="169">
        <v>179</v>
      </c>
      <c r="B10" s="141" t="s">
        <v>125</v>
      </c>
      <c r="C10" s="142">
        <v>150</v>
      </c>
      <c r="D10" s="144">
        <v>6.37</v>
      </c>
      <c r="E10" s="144">
        <v>0.03</v>
      </c>
      <c r="F10" s="142">
        <v>5.2</v>
      </c>
      <c r="G10" s="142">
        <v>41.19</v>
      </c>
      <c r="H10" s="143">
        <v>237</v>
      </c>
      <c r="I10" s="142">
        <v>0</v>
      </c>
    </row>
    <row r="11" spans="1:9" ht="15.75">
      <c r="A11" s="170">
        <v>411</v>
      </c>
      <c r="B11" s="19" t="s">
        <v>10</v>
      </c>
      <c r="C11" s="22">
        <v>150</v>
      </c>
      <c r="D11" s="22">
        <v>0.04</v>
      </c>
      <c r="E11" s="22">
        <v>0.01</v>
      </c>
      <c r="F11" s="22">
        <v>0.01</v>
      </c>
      <c r="G11" s="22">
        <v>6.99</v>
      </c>
      <c r="H11" s="23">
        <v>28</v>
      </c>
      <c r="I11" s="22">
        <v>0.02</v>
      </c>
    </row>
    <row r="12" spans="1:9" ht="15.75">
      <c r="A12" s="170"/>
      <c r="B12" s="20"/>
      <c r="C12" s="22"/>
      <c r="D12" s="22"/>
      <c r="E12" s="22"/>
      <c r="F12" s="22"/>
      <c r="G12" s="22"/>
      <c r="H12" s="23"/>
      <c r="I12" s="22"/>
    </row>
    <row r="13" spans="1:9" ht="15.75">
      <c r="A13" s="170"/>
      <c r="B13" s="52"/>
      <c r="C13" s="155">
        <f>C9+C10+C11</f>
        <v>335</v>
      </c>
      <c r="D13" s="53">
        <f aca="true" t="shared" si="0" ref="D13:I13">SUM(D9:D12)</f>
        <v>8.51</v>
      </c>
      <c r="E13" s="53">
        <f t="shared" si="0"/>
        <v>0.30000000000000004</v>
      </c>
      <c r="F13" s="53">
        <f t="shared" si="0"/>
        <v>11.81</v>
      </c>
      <c r="G13" s="53">
        <f t="shared" si="0"/>
        <v>60.98</v>
      </c>
      <c r="H13" s="53">
        <f t="shared" si="0"/>
        <v>384</v>
      </c>
      <c r="I13" s="53">
        <f t="shared" si="0"/>
        <v>0.02</v>
      </c>
    </row>
    <row r="14" spans="1:9" ht="15.75">
      <c r="A14" s="170"/>
      <c r="B14" s="30" t="s">
        <v>22</v>
      </c>
      <c r="C14" s="22"/>
      <c r="D14" s="53"/>
      <c r="E14" s="53"/>
      <c r="F14" s="53"/>
      <c r="G14" s="53"/>
      <c r="H14" s="53"/>
      <c r="I14" s="53"/>
    </row>
    <row r="15" spans="1:9" s="65" customFormat="1" ht="15.75">
      <c r="A15" s="177">
        <v>418</v>
      </c>
      <c r="B15" s="55" t="s">
        <v>79</v>
      </c>
      <c r="C15" s="53">
        <v>100</v>
      </c>
      <c r="D15" s="53">
        <v>0.75</v>
      </c>
      <c r="E15" s="53">
        <v>0</v>
      </c>
      <c r="F15" s="53">
        <v>0</v>
      </c>
      <c r="G15" s="53">
        <v>15.15</v>
      </c>
      <c r="H15" s="53">
        <v>64</v>
      </c>
      <c r="I15" s="81">
        <v>3</v>
      </c>
    </row>
    <row r="16" spans="1:9" ht="15.75">
      <c r="A16" s="179"/>
      <c r="B16" s="29" t="s">
        <v>62</v>
      </c>
      <c r="C16" s="51"/>
      <c r="D16" s="51"/>
      <c r="E16" s="51"/>
      <c r="F16" s="51"/>
      <c r="G16" s="51"/>
      <c r="H16" s="51"/>
      <c r="I16" s="51"/>
    </row>
    <row r="17" spans="1:9" ht="15.75" customHeight="1">
      <c r="A17" s="170">
        <v>14</v>
      </c>
      <c r="B17" s="19" t="s">
        <v>140</v>
      </c>
      <c r="C17" s="22">
        <v>40</v>
      </c>
      <c r="D17" s="22">
        <v>0.5</v>
      </c>
      <c r="E17" s="22">
        <v>0</v>
      </c>
      <c r="F17" s="22">
        <v>2.78</v>
      </c>
      <c r="G17" s="22">
        <v>2.12</v>
      </c>
      <c r="H17" s="23">
        <v>35.6</v>
      </c>
      <c r="I17" s="22">
        <v>9.18</v>
      </c>
    </row>
    <row r="18" spans="1:9" s="68" customFormat="1" ht="17.25" customHeight="1">
      <c r="A18" s="182">
        <v>95</v>
      </c>
      <c r="B18" s="66" t="s">
        <v>85</v>
      </c>
      <c r="C18" s="72">
        <v>150</v>
      </c>
      <c r="D18" s="15">
        <v>5.16</v>
      </c>
      <c r="E18" s="15">
        <v>0.02</v>
      </c>
      <c r="F18" s="15">
        <v>5.05</v>
      </c>
      <c r="G18" s="72">
        <v>8.6</v>
      </c>
      <c r="H18" s="15">
        <v>100.35</v>
      </c>
      <c r="I18" s="15">
        <v>5.47</v>
      </c>
    </row>
    <row r="19" spans="1:9" ht="15.75">
      <c r="A19" s="170">
        <v>312</v>
      </c>
      <c r="B19" s="19" t="s">
        <v>86</v>
      </c>
      <c r="C19" s="22">
        <v>60</v>
      </c>
      <c r="D19" s="22">
        <v>7.46</v>
      </c>
      <c r="E19" s="22">
        <v>6.55</v>
      </c>
      <c r="F19" s="22">
        <v>6.15</v>
      </c>
      <c r="G19" s="22">
        <v>5.87</v>
      </c>
      <c r="H19" s="23">
        <v>109</v>
      </c>
      <c r="I19" s="22">
        <v>2.04</v>
      </c>
    </row>
    <row r="20" spans="1:9" ht="15.75">
      <c r="A20" s="170">
        <v>372</v>
      </c>
      <c r="B20" s="19" t="s">
        <v>99</v>
      </c>
      <c r="C20" s="22">
        <v>15</v>
      </c>
      <c r="D20" s="22">
        <v>0.21</v>
      </c>
      <c r="E20" s="22">
        <v>0.01</v>
      </c>
      <c r="F20" s="22">
        <v>0.74</v>
      </c>
      <c r="G20" s="22">
        <v>0.88</v>
      </c>
      <c r="H20" s="22">
        <v>11.11</v>
      </c>
      <c r="I20" s="22">
        <v>0</v>
      </c>
    </row>
    <row r="21" spans="1:9" ht="15.75">
      <c r="A21" s="173">
        <v>337</v>
      </c>
      <c r="B21" s="19" t="s">
        <v>110</v>
      </c>
      <c r="C21" s="23">
        <v>130</v>
      </c>
      <c r="D21" s="22">
        <v>2.6</v>
      </c>
      <c r="E21" s="22">
        <v>0.9</v>
      </c>
      <c r="F21" s="22">
        <v>2.7</v>
      </c>
      <c r="G21" s="23">
        <v>14.5</v>
      </c>
      <c r="H21" s="22">
        <v>92.8</v>
      </c>
      <c r="I21" s="22">
        <v>11.8</v>
      </c>
    </row>
    <row r="22" spans="1:9" ht="15.75">
      <c r="A22" s="164">
        <v>416</v>
      </c>
      <c r="B22" s="19" t="s">
        <v>16</v>
      </c>
      <c r="C22" s="22">
        <v>150</v>
      </c>
      <c r="D22" s="22">
        <v>3.15</v>
      </c>
      <c r="E22" s="22">
        <v>0.35</v>
      </c>
      <c r="F22" s="22">
        <v>2.72</v>
      </c>
      <c r="G22" s="22">
        <v>12.96</v>
      </c>
      <c r="H22" s="23">
        <v>89</v>
      </c>
      <c r="I22" s="22">
        <v>1.2</v>
      </c>
    </row>
    <row r="23" spans="1:9" ht="15.75">
      <c r="A23" s="170"/>
      <c r="B23" s="39" t="s">
        <v>9</v>
      </c>
      <c r="C23" s="26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8</v>
      </c>
    </row>
    <row r="24" spans="1:10" ht="15.75">
      <c r="A24" s="170"/>
      <c r="B24" s="52"/>
      <c r="C24" s="130">
        <f>SUM(C17:C23)</f>
        <v>585</v>
      </c>
      <c r="D24" s="53">
        <f aca="true" t="shared" si="1" ref="D24:I24">SUM(D17:D23)</f>
        <v>21.880000000000003</v>
      </c>
      <c r="E24" s="53">
        <f t="shared" si="1"/>
        <v>7.829999999999999</v>
      </c>
      <c r="F24" s="53">
        <f t="shared" si="1"/>
        <v>20.580000000000002</v>
      </c>
      <c r="G24" s="53">
        <f t="shared" si="1"/>
        <v>61.05</v>
      </c>
      <c r="H24" s="53">
        <f t="shared" si="1"/>
        <v>515.0600000000001</v>
      </c>
      <c r="I24" s="53">
        <f t="shared" si="1"/>
        <v>29.689999999999998</v>
      </c>
      <c r="J24" s="77"/>
    </row>
    <row r="25" spans="1:10" ht="15.75">
      <c r="A25" s="173"/>
      <c r="B25" s="20"/>
      <c r="C25" s="22"/>
      <c r="D25" s="27"/>
      <c r="E25" s="27"/>
      <c r="F25" s="27"/>
      <c r="G25" s="27"/>
      <c r="H25" s="27"/>
      <c r="I25" s="22"/>
      <c r="J25" s="77"/>
    </row>
    <row r="26" spans="1:10" ht="15.75">
      <c r="A26" s="175"/>
      <c r="B26" s="49"/>
      <c r="C26" s="85"/>
      <c r="D26" s="7"/>
      <c r="E26" s="7"/>
      <c r="F26" s="7"/>
      <c r="G26" s="7"/>
      <c r="H26" s="7"/>
      <c r="I26" s="7"/>
      <c r="J26" s="77"/>
    </row>
    <row r="27" spans="1:10" ht="15.75">
      <c r="A27" s="171"/>
      <c r="B27" s="48" t="s">
        <v>61</v>
      </c>
      <c r="C27" s="3"/>
      <c r="D27" s="6"/>
      <c r="E27" s="6"/>
      <c r="F27" s="6"/>
      <c r="G27" s="6"/>
      <c r="H27" s="6"/>
      <c r="I27" s="6"/>
      <c r="J27" s="77"/>
    </row>
    <row r="28" spans="1:10" ht="15.75">
      <c r="A28" s="176">
        <v>419</v>
      </c>
      <c r="B28" s="20" t="s">
        <v>105</v>
      </c>
      <c r="C28" s="22">
        <v>120</v>
      </c>
      <c r="D28" s="22">
        <v>3.66</v>
      </c>
      <c r="E28" s="22">
        <v>0</v>
      </c>
      <c r="F28" s="22">
        <v>3.26</v>
      </c>
      <c r="G28" s="101">
        <v>6.06</v>
      </c>
      <c r="H28" s="22">
        <v>68</v>
      </c>
      <c r="I28" s="22">
        <v>1.63</v>
      </c>
      <c r="J28" s="77"/>
    </row>
    <row r="29" spans="1:10" ht="15.75">
      <c r="A29" s="164">
        <v>255</v>
      </c>
      <c r="B29" s="20" t="s">
        <v>111</v>
      </c>
      <c r="C29" s="22">
        <v>50</v>
      </c>
      <c r="D29" s="22">
        <v>7.39</v>
      </c>
      <c r="E29" s="62">
        <v>2.08</v>
      </c>
      <c r="F29" s="62">
        <v>5.56</v>
      </c>
      <c r="G29" s="62">
        <v>15.84</v>
      </c>
      <c r="H29" s="62">
        <v>143</v>
      </c>
      <c r="I29" s="62">
        <v>0.08</v>
      </c>
      <c r="J29" s="77"/>
    </row>
    <row r="30" spans="1:10" ht="15.75">
      <c r="A30" s="170">
        <v>372</v>
      </c>
      <c r="B30" s="19" t="s">
        <v>99</v>
      </c>
      <c r="C30" s="22">
        <v>15</v>
      </c>
      <c r="D30" s="22">
        <v>0.21</v>
      </c>
      <c r="E30" s="22">
        <v>0.01</v>
      </c>
      <c r="F30" s="22">
        <v>0.74</v>
      </c>
      <c r="G30" s="22">
        <v>0.88</v>
      </c>
      <c r="H30" s="22">
        <v>11.11</v>
      </c>
      <c r="I30" s="22">
        <v>0</v>
      </c>
      <c r="J30" s="77"/>
    </row>
    <row r="31" spans="1:10" ht="15.75">
      <c r="A31" s="172">
        <v>386</v>
      </c>
      <c r="B31" s="19" t="s">
        <v>20</v>
      </c>
      <c r="C31" s="23">
        <v>95</v>
      </c>
      <c r="D31" s="22">
        <v>0.37</v>
      </c>
      <c r="E31" s="22">
        <v>0</v>
      </c>
      <c r="F31" s="22">
        <v>0</v>
      </c>
      <c r="G31" s="23">
        <v>9.2</v>
      </c>
      <c r="H31" s="23">
        <v>41.36</v>
      </c>
      <c r="I31" s="22">
        <v>9.4</v>
      </c>
      <c r="J31" s="77"/>
    </row>
    <row r="32" spans="1:10" ht="15.75">
      <c r="A32" s="165"/>
      <c r="B32" s="39"/>
      <c r="C32" s="132">
        <f aca="true" t="shared" si="2" ref="C32:I32">SUM(C28:C31)</f>
        <v>280</v>
      </c>
      <c r="D32" s="56">
        <f t="shared" si="2"/>
        <v>11.63</v>
      </c>
      <c r="E32" s="56">
        <f t="shared" si="2"/>
        <v>2.09</v>
      </c>
      <c r="F32" s="56">
        <f t="shared" si="2"/>
        <v>9.56</v>
      </c>
      <c r="G32" s="56">
        <f t="shared" si="2"/>
        <v>31.979999999999997</v>
      </c>
      <c r="H32" s="56">
        <f t="shared" si="2"/>
        <v>263.47</v>
      </c>
      <c r="I32" s="56">
        <f t="shared" si="2"/>
        <v>11.11</v>
      </c>
      <c r="J32" s="77"/>
    </row>
    <row r="33" spans="1:10" ht="15.75">
      <c r="A33" s="165"/>
      <c r="B33" s="38" t="s">
        <v>31</v>
      </c>
      <c r="C33" s="86">
        <f>C13+C15+C24+C32</f>
        <v>1300</v>
      </c>
      <c r="D33" s="46">
        <f aca="true" t="shared" si="3" ref="D33:I33">D13+D15+D24+D26+D32</f>
        <v>42.77</v>
      </c>
      <c r="E33" s="46">
        <f t="shared" si="3"/>
        <v>10.219999999999999</v>
      </c>
      <c r="F33" s="46">
        <f t="shared" si="3"/>
        <v>41.95</v>
      </c>
      <c r="G33" s="46">
        <f t="shared" si="3"/>
        <v>169.16</v>
      </c>
      <c r="H33" s="46">
        <f t="shared" si="3"/>
        <v>1226.5300000000002</v>
      </c>
      <c r="I33" s="56">
        <f t="shared" si="3"/>
        <v>43.82</v>
      </c>
      <c r="J33" s="77"/>
    </row>
    <row r="34" spans="1:9" ht="15.75">
      <c r="A34" s="183"/>
      <c r="B34" s="38" t="s">
        <v>14</v>
      </c>
      <c r="C34" s="38"/>
      <c r="D34" s="10">
        <v>42</v>
      </c>
      <c r="E34" s="10"/>
      <c r="F34" s="10">
        <v>42</v>
      </c>
      <c r="G34" s="10">
        <v>170</v>
      </c>
      <c r="H34" s="10">
        <v>1120</v>
      </c>
      <c r="I34" s="10">
        <v>36</v>
      </c>
    </row>
    <row r="35" spans="1:9" ht="15.75">
      <c r="A35" s="183"/>
      <c r="B35" s="5" t="s">
        <v>11</v>
      </c>
      <c r="C35" s="8"/>
      <c r="D35" s="6">
        <f>D33/D34*100-100</f>
        <v>1.8333333333333286</v>
      </c>
      <c r="E35" s="103"/>
      <c r="F35" s="6">
        <f>F33/F34*100-100</f>
        <v>-0.11904761904760619</v>
      </c>
      <c r="G35" s="6">
        <f>G33/G34*100-100</f>
        <v>-0.4941176470588289</v>
      </c>
      <c r="H35" s="6">
        <f>H33/H34*100-100</f>
        <v>9.511607142857173</v>
      </c>
      <c r="I35" s="6">
        <f>I33/I34*100-100</f>
        <v>21.722222222222214</v>
      </c>
    </row>
    <row r="36" spans="1:9" ht="15.75">
      <c r="A36" s="183"/>
      <c r="B36" s="31" t="s">
        <v>52</v>
      </c>
      <c r="C36" s="8"/>
      <c r="D36" s="6"/>
      <c r="E36" s="121">
        <v>0.524</v>
      </c>
      <c r="F36" s="6"/>
      <c r="G36" s="6"/>
      <c r="H36" s="6"/>
      <c r="I36" s="6"/>
    </row>
    <row r="37" spans="1:9" ht="13.5" customHeight="1">
      <c r="A37" s="183"/>
      <c r="B37" s="5" t="s">
        <v>21</v>
      </c>
      <c r="C37" s="8"/>
      <c r="D37" s="3">
        <v>1</v>
      </c>
      <c r="E37" s="3"/>
      <c r="F37" s="103">
        <f>F33/D33</f>
        <v>0.9808276829553425</v>
      </c>
      <c r="G37" s="103">
        <f>G33/D33</f>
        <v>3.9551087210661673</v>
      </c>
      <c r="H37" s="8"/>
      <c r="I37" s="8"/>
    </row>
    <row r="38" spans="1:9" ht="31.5" customHeight="1">
      <c r="A38" s="183"/>
      <c r="B38" s="100" t="s">
        <v>53</v>
      </c>
      <c r="C38" s="8"/>
      <c r="D38" s="3">
        <v>13</v>
      </c>
      <c r="E38" s="3"/>
      <c r="F38" s="103">
        <v>29</v>
      </c>
      <c r="G38" s="103">
        <v>58</v>
      </c>
      <c r="H38" s="8"/>
      <c r="I38" s="8"/>
    </row>
    <row r="39" spans="1:2" ht="12.75">
      <c r="A39" s="184"/>
      <c r="B39" s="102" t="s">
        <v>45</v>
      </c>
    </row>
    <row r="40" ht="12.75">
      <c r="A40" s="184"/>
    </row>
    <row r="41" ht="12.75">
      <c r="A41" s="184"/>
    </row>
    <row r="42" spans="1:3" ht="15.75">
      <c r="A42" s="184"/>
      <c r="B42" s="74"/>
      <c r="C42" s="109"/>
    </row>
    <row r="43" spans="1:3" ht="15.75">
      <c r="A43" s="184"/>
      <c r="B43" s="74"/>
      <c r="C43" s="109"/>
    </row>
    <row r="44" spans="1:3" ht="15.75">
      <c r="A44" s="184"/>
      <c r="B44" s="74"/>
      <c r="C44" s="109"/>
    </row>
    <row r="45" spans="1:3" ht="15.75">
      <c r="A45" s="184"/>
      <c r="B45" s="74"/>
      <c r="C45" s="109"/>
    </row>
    <row r="46" spans="1:3" ht="15.75">
      <c r="A46" s="184"/>
      <c r="B46" s="74"/>
      <c r="C46" s="109"/>
    </row>
    <row r="47" ht="12.75">
      <c r="A47" s="184"/>
    </row>
    <row r="49" spans="2:3" ht="15.75">
      <c r="B49" s="74"/>
      <c r="C49" s="79"/>
    </row>
    <row r="50" spans="2:3" ht="15.75">
      <c r="B50" s="74"/>
      <c r="C50" s="79"/>
    </row>
    <row r="51" spans="2:3" ht="15.75">
      <c r="B51" s="74"/>
      <c r="C51" s="79"/>
    </row>
  </sheetData>
  <sheetProtection/>
  <mergeCells count="9">
    <mergeCell ref="I5:I7"/>
    <mergeCell ref="H5:H7"/>
    <mergeCell ref="A5:A7"/>
    <mergeCell ref="B5:B7"/>
    <mergeCell ref="C5:C7"/>
    <mergeCell ref="D5:G5"/>
    <mergeCell ref="D6:E6"/>
    <mergeCell ref="F6:F7"/>
    <mergeCell ref="G6:G7"/>
  </mergeCells>
  <printOptions/>
  <pageMargins left="0.75" right="0.75" top="0.51" bottom="0.46" header="0.5" footer="0.5"/>
  <pageSetup horizontalDpi="600" verticalDpi="600"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9" sqref="B29"/>
    </sheetView>
  </sheetViews>
  <sheetFormatPr defaultColWidth="9.140625" defaultRowHeight="12.75"/>
  <cols>
    <col min="1" max="1" width="14.28125" style="0" customWidth="1"/>
    <col min="2" max="2" width="54.8515625" style="0" customWidth="1"/>
    <col min="3" max="3" width="19.28125" style="0" customWidth="1"/>
    <col min="4" max="5" width="8.140625" style="0" customWidth="1"/>
    <col min="6" max="6" width="7.57421875" style="0" customWidth="1"/>
    <col min="7" max="7" width="8.140625" style="0" customWidth="1"/>
    <col min="8" max="8" width="25.57421875" style="0" customWidth="1"/>
    <col min="9" max="9" width="17.14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74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130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87" t="s">
        <v>2</v>
      </c>
      <c r="B6" s="190" t="s">
        <v>6</v>
      </c>
      <c r="C6" s="190" t="s">
        <v>37</v>
      </c>
      <c r="D6" s="197" t="s">
        <v>7</v>
      </c>
      <c r="E6" s="197"/>
      <c r="F6" s="197"/>
      <c r="G6" s="197"/>
      <c r="H6" s="203" t="s">
        <v>1</v>
      </c>
      <c r="I6" s="197" t="s">
        <v>36</v>
      </c>
    </row>
    <row r="7" spans="1:9" ht="24" customHeight="1">
      <c r="A7" s="188"/>
      <c r="B7" s="191"/>
      <c r="C7" s="191"/>
      <c r="D7" s="198" t="s">
        <v>3</v>
      </c>
      <c r="E7" s="199"/>
      <c r="F7" s="200" t="s">
        <v>4</v>
      </c>
      <c r="G7" s="200" t="s">
        <v>5</v>
      </c>
      <c r="H7" s="204"/>
      <c r="I7" s="197"/>
    </row>
    <row r="8" spans="1:9" ht="26.25" customHeight="1">
      <c r="A8" s="191"/>
      <c r="B8" s="208"/>
      <c r="C8" s="189"/>
      <c r="D8" s="117" t="s">
        <v>50</v>
      </c>
      <c r="E8" s="116" t="s">
        <v>51</v>
      </c>
      <c r="F8" s="201"/>
      <c r="G8" s="201"/>
      <c r="H8" s="204"/>
      <c r="I8" s="202"/>
    </row>
    <row r="9" spans="1:9" ht="15.75">
      <c r="A9" s="114"/>
      <c r="B9" s="48" t="s">
        <v>47</v>
      </c>
      <c r="C9" s="15"/>
      <c r="D9" s="3"/>
      <c r="E9" s="3"/>
      <c r="F9" s="3"/>
      <c r="G9" s="3"/>
      <c r="H9" s="15"/>
      <c r="I9" s="3"/>
    </row>
    <row r="10" spans="1:9" ht="15.75">
      <c r="A10" s="163">
        <v>3</v>
      </c>
      <c r="B10" s="44" t="s">
        <v>95</v>
      </c>
      <c r="C10" s="123">
        <v>35</v>
      </c>
      <c r="D10" s="27">
        <v>3.86</v>
      </c>
      <c r="E10" s="27">
        <v>2.02</v>
      </c>
      <c r="F10" s="27">
        <v>5.08</v>
      </c>
      <c r="G10" s="27">
        <v>11.3</v>
      </c>
      <c r="H10" s="43">
        <v>106.55</v>
      </c>
      <c r="I10" s="27">
        <v>0.05</v>
      </c>
    </row>
    <row r="11" spans="1:9" ht="15.75">
      <c r="A11" s="180">
        <v>101</v>
      </c>
      <c r="B11" s="66" t="s">
        <v>112</v>
      </c>
      <c r="C11" s="15">
        <v>130</v>
      </c>
      <c r="D11" s="67">
        <v>3.1</v>
      </c>
      <c r="E11" s="67">
        <v>0.07</v>
      </c>
      <c r="F11" s="15">
        <v>3.3</v>
      </c>
      <c r="G11" s="15">
        <v>10.93</v>
      </c>
      <c r="H11" s="15">
        <v>86.06</v>
      </c>
      <c r="I11" s="15">
        <v>0.58</v>
      </c>
    </row>
    <row r="12" spans="1:9" ht="15.75">
      <c r="A12" s="171">
        <v>414</v>
      </c>
      <c r="B12" s="19" t="s">
        <v>18</v>
      </c>
      <c r="C12" s="22">
        <v>150</v>
      </c>
      <c r="D12" s="22">
        <v>2.34</v>
      </c>
      <c r="E12" s="22">
        <v>2.18</v>
      </c>
      <c r="F12" s="22">
        <v>2</v>
      </c>
      <c r="G12" s="101">
        <v>10.63</v>
      </c>
      <c r="H12" s="22">
        <v>70</v>
      </c>
      <c r="I12" s="22">
        <v>0.98</v>
      </c>
    </row>
    <row r="13" spans="1:9" ht="15.75">
      <c r="A13" s="170"/>
      <c r="B13" s="20"/>
      <c r="C13" s="53">
        <f>SUM(C10:C12)</f>
        <v>315</v>
      </c>
      <c r="D13" s="22"/>
      <c r="E13" s="22"/>
      <c r="F13" s="22"/>
      <c r="G13" s="22"/>
      <c r="H13" s="23"/>
      <c r="I13" s="22"/>
    </row>
    <row r="14" spans="1:9" ht="15.75">
      <c r="A14" s="185"/>
      <c r="B14" s="52"/>
      <c r="C14" s="47"/>
      <c r="D14" s="53">
        <f aca="true" t="shared" si="0" ref="D14:I14">SUM(D10:D12)</f>
        <v>9.3</v>
      </c>
      <c r="E14" s="53">
        <f t="shared" si="0"/>
        <v>4.27</v>
      </c>
      <c r="F14" s="53">
        <f t="shared" si="0"/>
        <v>10.379999999999999</v>
      </c>
      <c r="G14" s="53">
        <f t="shared" si="0"/>
        <v>32.86</v>
      </c>
      <c r="H14" s="53">
        <f t="shared" si="0"/>
        <v>262.61</v>
      </c>
      <c r="I14" s="53">
        <f t="shared" si="0"/>
        <v>1.6099999999999999</v>
      </c>
    </row>
    <row r="15" spans="1:9" ht="15.75">
      <c r="A15" s="185"/>
      <c r="B15" s="30" t="s">
        <v>23</v>
      </c>
      <c r="C15" s="53"/>
      <c r="D15" s="53"/>
      <c r="E15" s="53"/>
      <c r="F15" s="53"/>
      <c r="G15" s="53"/>
      <c r="H15" s="53"/>
      <c r="I15" s="53"/>
    </row>
    <row r="16" spans="1:9" ht="15.75">
      <c r="A16" s="177">
        <v>418</v>
      </c>
      <c r="B16" s="55" t="s">
        <v>79</v>
      </c>
      <c r="C16" s="53">
        <v>100</v>
      </c>
      <c r="D16" s="53">
        <v>0.75</v>
      </c>
      <c r="E16" s="53">
        <v>0</v>
      </c>
      <c r="F16" s="53">
        <v>0</v>
      </c>
      <c r="G16" s="53">
        <v>15.15</v>
      </c>
      <c r="H16" s="53">
        <v>64</v>
      </c>
      <c r="I16" s="81">
        <v>3</v>
      </c>
    </row>
    <row r="17" spans="1:9" ht="15.75">
      <c r="A17" s="163"/>
      <c r="B17" s="82" t="s">
        <v>38</v>
      </c>
      <c r="C17" s="27"/>
      <c r="D17" s="27"/>
      <c r="E17" s="27"/>
      <c r="F17" s="27"/>
      <c r="G17" s="27"/>
      <c r="H17" s="27"/>
      <c r="I17" s="27"/>
    </row>
    <row r="18" spans="1:9" s="14" customFormat="1" ht="15.75" customHeight="1">
      <c r="A18" s="164">
        <v>13</v>
      </c>
      <c r="B18" s="19" t="s">
        <v>134</v>
      </c>
      <c r="C18" s="23">
        <v>40</v>
      </c>
      <c r="D18" s="22">
        <v>0.34</v>
      </c>
      <c r="E18" s="22">
        <v>0</v>
      </c>
      <c r="F18" s="22">
        <v>2.74</v>
      </c>
      <c r="G18" s="22">
        <v>1.06</v>
      </c>
      <c r="H18" s="23">
        <v>30.2</v>
      </c>
      <c r="I18" s="22">
        <v>4.27</v>
      </c>
    </row>
    <row r="19" spans="1:9" s="69" customFormat="1" ht="15" customHeight="1">
      <c r="A19" s="186">
        <v>63</v>
      </c>
      <c r="B19" s="61" t="s">
        <v>87</v>
      </c>
      <c r="C19" s="60">
        <v>150</v>
      </c>
      <c r="D19" s="62">
        <v>1.09</v>
      </c>
      <c r="E19" s="62">
        <v>0.12</v>
      </c>
      <c r="F19" s="64">
        <v>2.95</v>
      </c>
      <c r="G19" s="62">
        <v>7.65</v>
      </c>
      <c r="H19" s="60">
        <v>61.5</v>
      </c>
      <c r="I19" s="62">
        <v>6.17</v>
      </c>
    </row>
    <row r="20" spans="1:9" ht="15.75">
      <c r="A20" s="179">
        <v>164</v>
      </c>
      <c r="B20" s="138" t="s">
        <v>141</v>
      </c>
      <c r="C20" s="25">
        <v>100</v>
      </c>
      <c r="D20" s="22">
        <v>7.73</v>
      </c>
      <c r="E20" s="22">
        <v>3.22</v>
      </c>
      <c r="F20" s="22">
        <v>4.83</v>
      </c>
      <c r="G20" s="22">
        <v>15.71</v>
      </c>
      <c r="H20" s="22">
        <v>137</v>
      </c>
      <c r="I20" s="22">
        <v>17</v>
      </c>
    </row>
    <row r="21" spans="1:9" s="68" customFormat="1" ht="17.25" customHeight="1">
      <c r="A21" s="164">
        <v>390</v>
      </c>
      <c r="B21" s="19" t="s">
        <v>100</v>
      </c>
      <c r="C21" s="23">
        <v>150</v>
      </c>
      <c r="D21" s="22">
        <v>0.12</v>
      </c>
      <c r="E21" s="22">
        <v>0</v>
      </c>
      <c r="F21" s="22">
        <v>0.12</v>
      </c>
      <c r="G21" s="22">
        <v>17.91</v>
      </c>
      <c r="H21" s="23">
        <v>73.2</v>
      </c>
      <c r="I21" s="22">
        <v>1.29</v>
      </c>
    </row>
    <row r="22" spans="1:9" s="68" customFormat="1" ht="17.25" customHeight="1">
      <c r="A22" s="164"/>
      <c r="B22" s="19" t="s">
        <v>103</v>
      </c>
      <c r="C22" s="23">
        <v>12</v>
      </c>
      <c r="D22" s="22">
        <v>0.64</v>
      </c>
      <c r="E22" s="22">
        <v>0</v>
      </c>
      <c r="F22" s="22">
        <v>0.84</v>
      </c>
      <c r="G22" s="23">
        <v>5.69</v>
      </c>
      <c r="H22" s="23">
        <v>33.12</v>
      </c>
      <c r="I22" s="22">
        <v>0</v>
      </c>
    </row>
    <row r="23" spans="1:9" ht="15.75">
      <c r="A23" s="164"/>
      <c r="B23" s="39" t="s">
        <v>9</v>
      </c>
      <c r="C23" s="26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8</v>
      </c>
    </row>
    <row r="24" spans="1:9" ht="15.75">
      <c r="A24" s="170"/>
      <c r="B24" s="19"/>
      <c r="C24" s="47">
        <f>SUM(C18:C23)</f>
        <v>492</v>
      </c>
      <c r="D24" s="53">
        <f aca="true" t="shared" si="1" ref="D24:I24">SUM(D18:D23)</f>
        <v>12.719999999999999</v>
      </c>
      <c r="E24" s="53">
        <f t="shared" si="1"/>
        <v>3.3400000000000003</v>
      </c>
      <c r="F24" s="53">
        <f t="shared" si="1"/>
        <v>11.919999999999998</v>
      </c>
      <c r="G24" s="53">
        <f t="shared" si="1"/>
        <v>64.14</v>
      </c>
      <c r="H24" s="53">
        <f t="shared" si="1"/>
        <v>412.21999999999997</v>
      </c>
      <c r="I24" s="53">
        <f t="shared" si="1"/>
        <v>28.729999999999997</v>
      </c>
    </row>
    <row r="25" spans="1:9" ht="15.75">
      <c r="A25" s="175"/>
      <c r="B25" s="49"/>
      <c r="C25" s="85"/>
      <c r="D25" s="35"/>
      <c r="E25" s="35"/>
      <c r="F25" s="35"/>
      <c r="G25" s="35"/>
      <c r="H25" s="35"/>
      <c r="I25" s="35"/>
    </row>
    <row r="26" spans="1:9" ht="15.75">
      <c r="A26" s="176"/>
      <c r="B26" s="48" t="s">
        <v>61</v>
      </c>
      <c r="C26" s="21"/>
      <c r="D26" s="34"/>
      <c r="E26" s="34"/>
      <c r="F26" s="34"/>
      <c r="G26" s="34"/>
      <c r="H26" s="34"/>
      <c r="I26" s="34"/>
    </row>
    <row r="27" spans="1:9" ht="15.75">
      <c r="A27" s="170">
        <v>435</v>
      </c>
      <c r="B27" s="19" t="s">
        <v>113</v>
      </c>
      <c r="C27" s="23" t="s">
        <v>114</v>
      </c>
      <c r="D27" s="22">
        <v>5.23</v>
      </c>
      <c r="E27" s="22">
        <v>2.22</v>
      </c>
      <c r="F27" s="22">
        <v>7.72</v>
      </c>
      <c r="G27" s="22">
        <v>22.5</v>
      </c>
      <c r="H27" s="23">
        <v>180</v>
      </c>
      <c r="I27" s="22">
        <v>0.22</v>
      </c>
    </row>
    <row r="28" spans="1:9" ht="15.75">
      <c r="A28" s="165">
        <v>420</v>
      </c>
      <c r="B28" s="40" t="s">
        <v>109</v>
      </c>
      <c r="C28" s="26">
        <v>150</v>
      </c>
      <c r="D28" s="26">
        <v>4.35</v>
      </c>
      <c r="E28" s="26">
        <v>0</v>
      </c>
      <c r="F28" s="26">
        <v>0</v>
      </c>
      <c r="G28" s="41">
        <v>6</v>
      </c>
      <c r="H28" s="26">
        <v>75</v>
      </c>
      <c r="I28" s="22">
        <v>1.05</v>
      </c>
    </row>
    <row r="29" spans="1:9" ht="15.75">
      <c r="A29" s="164"/>
      <c r="B29" s="19"/>
      <c r="C29" s="22"/>
      <c r="D29" s="22"/>
      <c r="E29" s="26"/>
      <c r="F29" s="26"/>
      <c r="G29" s="26"/>
      <c r="H29" s="41"/>
      <c r="I29" s="26"/>
    </row>
    <row r="30" spans="1:9" ht="15.75">
      <c r="A30" s="165"/>
      <c r="B30" s="39"/>
      <c r="C30" s="92">
        <f aca="true" t="shared" si="2" ref="C30:I30">SUM(C27:C29)</f>
        <v>150</v>
      </c>
      <c r="D30" s="42">
        <f t="shared" si="2"/>
        <v>9.58</v>
      </c>
      <c r="E30" s="42">
        <f t="shared" si="2"/>
        <v>2.22</v>
      </c>
      <c r="F30" s="42">
        <f t="shared" si="2"/>
        <v>7.72</v>
      </c>
      <c r="G30" s="42">
        <f t="shared" si="2"/>
        <v>28.5</v>
      </c>
      <c r="H30" s="42">
        <f t="shared" si="2"/>
        <v>255</v>
      </c>
      <c r="I30" s="42">
        <f t="shared" si="2"/>
        <v>1.27</v>
      </c>
    </row>
    <row r="31" spans="1:9" ht="15.75">
      <c r="A31" s="165"/>
      <c r="B31" s="38" t="s">
        <v>32</v>
      </c>
      <c r="C31" s="86">
        <f>C13+C16+C24+C30</f>
        <v>1057</v>
      </c>
      <c r="D31" s="46">
        <f aca="true" t="shared" si="3" ref="D31:I31">D30+D25+D24+D16+D14</f>
        <v>32.349999999999994</v>
      </c>
      <c r="E31" s="46">
        <f t="shared" si="3"/>
        <v>9.83</v>
      </c>
      <c r="F31" s="46">
        <f t="shared" si="3"/>
        <v>30.019999999999996</v>
      </c>
      <c r="G31" s="46">
        <f t="shared" si="3"/>
        <v>140.65</v>
      </c>
      <c r="H31" s="46">
        <f t="shared" si="3"/>
        <v>993.83</v>
      </c>
      <c r="I31" s="46">
        <f t="shared" si="3"/>
        <v>34.61</v>
      </c>
    </row>
    <row r="32" spans="1:9" ht="15.75">
      <c r="A32" s="183"/>
      <c r="B32" s="38" t="s">
        <v>14</v>
      </c>
      <c r="C32" s="38"/>
      <c r="D32" s="10">
        <v>42</v>
      </c>
      <c r="E32" s="10"/>
      <c r="F32" s="10">
        <v>42</v>
      </c>
      <c r="G32" s="10">
        <v>170</v>
      </c>
      <c r="H32" s="10">
        <v>1120</v>
      </c>
      <c r="I32" s="10">
        <v>36</v>
      </c>
    </row>
    <row r="33" spans="1:9" ht="15.75">
      <c r="A33" s="183"/>
      <c r="B33" s="5" t="s">
        <v>11</v>
      </c>
      <c r="C33" s="8"/>
      <c r="D33" s="6">
        <f>D31/D32*100-100</f>
        <v>-22.976190476190496</v>
      </c>
      <c r="F33" s="6">
        <f>F31/F32*100-100</f>
        <v>-28.523809523809533</v>
      </c>
      <c r="G33" s="6">
        <f>G31/G32*100-100</f>
        <v>-17.264705882352942</v>
      </c>
      <c r="H33" s="6">
        <f>H31/H32*100-100</f>
        <v>-11.265178571428564</v>
      </c>
      <c r="I33" s="6">
        <f>I31/I32*100-100</f>
        <v>-3.8611111111111143</v>
      </c>
    </row>
    <row r="34" spans="1:9" ht="15.75">
      <c r="A34" s="183"/>
      <c r="B34" s="31" t="s">
        <v>52</v>
      </c>
      <c r="C34" s="8"/>
      <c r="D34" s="6"/>
      <c r="E34" s="119">
        <v>0.619</v>
      </c>
      <c r="F34" s="6"/>
      <c r="G34" s="6"/>
      <c r="H34" s="6"/>
      <c r="I34" s="6"/>
    </row>
    <row r="35" spans="1:9" ht="13.5" customHeight="1">
      <c r="A35" s="8"/>
      <c r="B35" s="5" t="s">
        <v>21</v>
      </c>
      <c r="C35" s="8"/>
      <c r="D35" s="3">
        <v>1</v>
      </c>
      <c r="E35" s="3"/>
      <c r="F35" s="103">
        <f>F31/D31</f>
        <v>0.9279752704791345</v>
      </c>
      <c r="G35" s="103">
        <f>G31/D31</f>
        <v>4.347758887171562</v>
      </c>
      <c r="H35" s="8"/>
      <c r="I35" s="8"/>
    </row>
    <row r="36" spans="1:9" ht="32.25" customHeight="1">
      <c r="A36" s="8"/>
      <c r="B36" s="100" t="s">
        <v>53</v>
      </c>
      <c r="C36" s="8"/>
      <c r="D36" s="3">
        <v>16</v>
      </c>
      <c r="E36" s="3"/>
      <c r="F36" s="103">
        <v>30</v>
      </c>
      <c r="G36" s="103">
        <v>54</v>
      </c>
      <c r="H36" s="8"/>
      <c r="I36" s="8"/>
    </row>
    <row r="37" ht="12.75">
      <c r="B37" s="102" t="s">
        <v>45</v>
      </c>
    </row>
    <row r="39" spans="2:3" ht="15.75">
      <c r="B39" s="74"/>
      <c r="C39" s="76"/>
    </row>
    <row r="40" spans="2:3" ht="15.75">
      <c r="B40" s="74"/>
      <c r="C40" s="76"/>
    </row>
    <row r="41" spans="2:3" ht="15.75">
      <c r="B41" s="74"/>
      <c r="C41" s="76"/>
    </row>
    <row r="42" spans="2:3" ht="15.75">
      <c r="B42" s="74"/>
      <c r="C42" s="76"/>
    </row>
    <row r="43" spans="2:3" ht="15.75">
      <c r="B43" s="74"/>
      <c r="C43" s="76"/>
    </row>
    <row r="46" spans="2:3" ht="15.75">
      <c r="B46" s="74"/>
      <c r="C46" s="76"/>
    </row>
    <row r="47" spans="2:3" ht="15.75">
      <c r="B47" s="74"/>
      <c r="C47" s="76"/>
    </row>
    <row r="48" spans="2:3" ht="15.75">
      <c r="B48" s="74"/>
      <c r="C48" s="76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4" bottom="0.48" header="0.5" footer="0.36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pane xSplit="3" ySplit="9" topLeftCell="D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33" sqref="C33"/>
    </sheetView>
  </sheetViews>
  <sheetFormatPr defaultColWidth="9.140625" defaultRowHeight="12.75"/>
  <cols>
    <col min="1" max="1" width="10.140625" style="0" customWidth="1"/>
    <col min="2" max="2" width="38.57421875" style="0" customWidth="1"/>
    <col min="3" max="3" width="21.8515625" style="0" customWidth="1"/>
    <col min="4" max="5" width="7.8515625" style="0" customWidth="1"/>
    <col min="6" max="6" width="7.57421875" style="0" customWidth="1"/>
    <col min="7" max="7" width="7.8515625" style="0" customWidth="1"/>
    <col min="8" max="8" width="27.421875" style="0" customWidth="1"/>
    <col min="9" max="9" width="17.140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75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130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12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59" customFormat="1" ht="21.75" customHeight="1">
      <c r="A6" s="187" t="s">
        <v>2</v>
      </c>
      <c r="B6" s="190" t="s">
        <v>6</v>
      </c>
      <c r="C6" s="190" t="s">
        <v>37</v>
      </c>
      <c r="D6" s="197" t="s">
        <v>7</v>
      </c>
      <c r="E6" s="197"/>
      <c r="F6" s="197"/>
      <c r="G6" s="197"/>
      <c r="H6" s="203" t="s">
        <v>1</v>
      </c>
      <c r="I6" s="197" t="s">
        <v>36</v>
      </c>
    </row>
    <row r="7" spans="1:9" s="59" customFormat="1" ht="21.75" customHeight="1">
      <c r="A7" s="188"/>
      <c r="B7" s="191"/>
      <c r="C7" s="191"/>
      <c r="D7" s="198" t="s">
        <v>3</v>
      </c>
      <c r="E7" s="199"/>
      <c r="F7" s="200" t="s">
        <v>4</v>
      </c>
      <c r="G7" s="200" t="s">
        <v>5</v>
      </c>
      <c r="H7" s="204"/>
      <c r="I7" s="197"/>
    </row>
    <row r="8" spans="1:9" s="59" customFormat="1" ht="23.25" customHeight="1">
      <c r="A8" s="191"/>
      <c r="B8" s="208"/>
      <c r="C8" s="189"/>
      <c r="D8" s="117" t="s">
        <v>50</v>
      </c>
      <c r="E8" s="116" t="s">
        <v>51</v>
      </c>
      <c r="F8" s="201"/>
      <c r="G8" s="201"/>
      <c r="H8" s="204"/>
      <c r="I8" s="202"/>
    </row>
    <row r="9" spans="1:9" ht="15.75">
      <c r="A9" s="115"/>
      <c r="B9" s="54" t="s">
        <v>47</v>
      </c>
      <c r="C9" s="16"/>
      <c r="D9" s="21"/>
      <c r="E9" s="21"/>
      <c r="F9" s="21"/>
      <c r="G9" s="21"/>
      <c r="H9" s="16"/>
      <c r="I9" s="21"/>
    </row>
    <row r="10" spans="1:9" ht="15.75">
      <c r="A10" s="170">
        <v>100</v>
      </c>
      <c r="B10" s="20" t="s">
        <v>121</v>
      </c>
      <c r="C10" s="22">
        <v>150</v>
      </c>
      <c r="D10" s="22">
        <v>2.74</v>
      </c>
      <c r="E10" s="22">
        <v>0.14</v>
      </c>
      <c r="F10" s="22">
        <v>2.81</v>
      </c>
      <c r="G10" s="22">
        <v>7.92</v>
      </c>
      <c r="H10" s="23">
        <v>68.04</v>
      </c>
      <c r="I10" s="3">
        <v>1.62</v>
      </c>
    </row>
    <row r="11" spans="1:9" ht="15.75">
      <c r="A11" s="168">
        <v>416</v>
      </c>
      <c r="B11" s="66" t="s">
        <v>16</v>
      </c>
      <c r="C11" s="15">
        <v>150</v>
      </c>
      <c r="D11" s="15">
        <v>3.15</v>
      </c>
      <c r="E11" s="162">
        <v>0.35</v>
      </c>
      <c r="F11" s="15">
        <v>2.72</v>
      </c>
      <c r="G11" s="15">
        <v>12.96</v>
      </c>
      <c r="H11" s="72">
        <v>89</v>
      </c>
      <c r="I11" s="15">
        <v>1.2</v>
      </c>
    </row>
    <row r="12" spans="1:9" ht="15.75">
      <c r="A12" s="180">
        <v>1</v>
      </c>
      <c r="B12" s="66" t="s">
        <v>142</v>
      </c>
      <c r="C12" s="15">
        <v>35</v>
      </c>
      <c r="D12" s="15">
        <v>2.1</v>
      </c>
      <c r="E12" s="15">
        <v>0.26</v>
      </c>
      <c r="F12" s="15">
        <v>6.6</v>
      </c>
      <c r="G12" s="15">
        <v>12.8</v>
      </c>
      <c r="H12" s="15">
        <v>119</v>
      </c>
      <c r="I12" s="15">
        <v>0</v>
      </c>
    </row>
    <row r="13" spans="1:9" ht="15.75">
      <c r="A13" s="165"/>
      <c r="B13" s="39"/>
      <c r="C13" s="157">
        <f aca="true" t="shared" si="0" ref="C13:I13">SUM(C10:C12)</f>
        <v>335</v>
      </c>
      <c r="D13" s="42">
        <f t="shared" si="0"/>
        <v>7.99</v>
      </c>
      <c r="E13" s="42">
        <f t="shared" si="0"/>
        <v>0.75</v>
      </c>
      <c r="F13" s="42">
        <f t="shared" si="0"/>
        <v>12.129999999999999</v>
      </c>
      <c r="G13" s="42">
        <f t="shared" si="0"/>
        <v>33.68000000000001</v>
      </c>
      <c r="H13" s="42">
        <f t="shared" si="0"/>
        <v>276.04</v>
      </c>
      <c r="I13" s="42">
        <f t="shared" si="0"/>
        <v>2.8200000000000003</v>
      </c>
    </row>
    <row r="14" spans="1:9" ht="15.75">
      <c r="A14" s="165"/>
      <c r="B14" s="30" t="s">
        <v>22</v>
      </c>
      <c r="C14" s="26"/>
      <c r="D14" s="42"/>
      <c r="E14" s="42"/>
      <c r="F14" s="42"/>
      <c r="G14" s="42"/>
      <c r="H14" s="42"/>
      <c r="I14" s="42"/>
    </row>
    <row r="15" spans="1:9" s="65" customFormat="1" ht="14.25" customHeight="1">
      <c r="A15" s="166">
        <v>418</v>
      </c>
      <c r="B15" s="55" t="s">
        <v>79</v>
      </c>
      <c r="C15" s="53">
        <v>100</v>
      </c>
      <c r="D15" s="53">
        <v>0.75</v>
      </c>
      <c r="E15" s="53">
        <v>0</v>
      </c>
      <c r="F15" s="53">
        <v>0</v>
      </c>
      <c r="G15" s="53">
        <v>15.15</v>
      </c>
      <c r="H15" s="53">
        <v>64</v>
      </c>
      <c r="I15" s="81">
        <v>3</v>
      </c>
    </row>
    <row r="16" spans="1:9" ht="15.75">
      <c r="A16" s="163"/>
      <c r="B16" s="82" t="s">
        <v>48</v>
      </c>
      <c r="C16" s="27"/>
      <c r="D16" s="27"/>
      <c r="E16" s="27"/>
      <c r="F16" s="27"/>
      <c r="G16" s="27"/>
      <c r="H16" s="27"/>
      <c r="I16" s="27"/>
    </row>
    <row r="17" spans="1:9" ht="15.75" customHeight="1">
      <c r="A17" s="180">
        <v>15</v>
      </c>
      <c r="B17" s="66" t="s">
        <v>143</v>
      </c>
      <c r="C17" s="15">
        <v>40</v>
      </c>
      <c r="D17" s="15">
        <v>0.44</v>
      </c>
      <c r="E17" s="15">
        <v>0</v>
      </c>
      <c r="F17" s="15">
        <v>2.76</v>
      </c>
      <c r="G17" s="15">
        <v>1.67</v>
      </c>
      <c r="H17" s="15">
        <v>33.4</v>
      </c>
      <c r="I17" s="15">
        <v>7.5</v>
      </c>
    </row>
    <row r="18" spans="1:9" ht="15.75" customHeight="1">
      <c r="A18" s="170">
        <v>21</v>
      </c>
      <c r="B18" s="19" t="s">
        <v>144</v>
      </c>
      <c r="C18" s="22">
        <v>150</v>
      </c>
      <c r="D18" s="22">
        <v>1.25</v>
      </c>
      <c r="E18" s="22">
        <v>2.2</v>
      </c>
      <c r="F18" s="22">
        <v>2.01</v>
      </c>
      <c r="G18" s="22">
        <v>7.28</v>
      </c>
      <c r="H18" s="22">
        <v>52.35</v>
      </c>
      <c r="I18" s="22">
        <v>3.45</v>
      </c>
    </row>
    <row r="19" spans="1:9" ht="15.75">
      <c r="A19" s="170">
        <v>297</v>
      </c>
      <c r="B19" s="19" t="s">
        <v>122</v>
      </c>
      <c r="C19" s="22">
        <v>60</v>
      </c>
      <c r="D19" s="22">
        <v>12.73</v>
      </c>
      <c r="E19" s="22">
        <v>0.52</v>
      </c>
      <c r="F19" s="22">
        <v>10.85</v>
      </c>
      <c r="G19" s="22">
        <v>0.91</v>
      </c>
      <c r="H19" s="22">
        <v>152</v>
      </c>
      <c r="I19" s="22">
        <v>0</v>
      </c>
    </row>
    <row r="20" spans="1:9" ht="31.5">
      <c r="A20" s="169">
        <v>180</v>
      </c>
      <c r="B20" s="141" t="s">
        <v>145</v>
      </c>
      <c r="C20" s="142">
        <v>110</v>
      </c>
      <c r="D20" s="144">
        <v>2.5</v>
      </c>
      <c r="E20" s="144">
        <v>0.3</v>
      </c>
      <c r="F20" s="142">
        <v>2.5</v>
      </c>
      <c r="G20" s="142">
        <v>24.6</v>
      </c>
      <c r="H20" s="143">
        <v>132</v>
      </c>
      <c r="I20" s="142">
        <v>0.4</v>
      </c>
    </row>
    <row r="21" spans="1:9" ht="15.75">
      <c r="A21" s="180">
        <v>394</v>
      </c>
      <c r="B21" s="66" t="s">
        <v>13</v>
      </c>
      <c r="C21" s="72">
        <v>150</v>
      </c>
      <c r="D21" s="15">
        <v>0.33</v>
      </c>
      <c r="E21" s="15">
        <v>0</v>
      </c>
      <c r="F21" s="15">
        <v>0.1</v>
      </c>
      <c r="G21" s="15">
        <v>20.82</v>
      </c>
      <c r="H21" s="72">
        <v>84.71</v>
      </c>
      <c r="I21" s="15">
        <v>0.3</v>
      </c>
    </row>
    <row r="22" spans="1:9" ht="15.75">
      <c r="A22" s="170"/>
      <c r="B22" s="39" t="s">
        <v>9</v>
      </c>
      <c r="C22" s="26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8</v>
      </c>
    </row>
    <row r="23" spans="1:9" ht="15.75">
      <c r="A23" s="165"/>
      <c r="B23" s="39"/>
      <c r="C23" s="132">
        <f>SUM(C17:C22)</f>
        <v>550</v>
      </c>
      <c r="D23" s="42">
        <f aca="true" t="shared" si="1" ref="D23:I23">SUM(D17:D22)</f>
        <v>20.05</v>
      </c>
      <c r="E23" s="42">
        <f t="shared" si="1"/>
        <v>3.02</v>
      </c>
      <c r="F23" s="42">
        <f t="shared" si="1"/>
        <v>18.66</v>
      </c>
      <c r="G23" s="42">
        <f t="shared" si="1"/>
        <v>71.4</v>
      </c>
      <c r="H23" s="42">
        <f t="shared" si="1"/>
        <v>531.66</v>
      </c>
      <c r="I23" s="42">
        <f t="shared" si="1"/>
        <v>11.65</v>
      </c>
    </row>
    <row r="24" spans="1:9" ht="15.75">
      <c r="A24" s="96"/>
      <c r="B24" s="70"/>
      <c r="C24" s="30"/>
      <c r="D24" s="71"/>
      <c r="E24" s="71"/>
      <c r="F24" s="71"/>
      <c r="G24" s="71"/>
      <c r="H24" s="71"/>
      <c r="I24" s="71"/>
    </row>
    <row r="25" spans="1:13" s="8" customFormat="1" ht="15.75">
      <c r="A25" s="110"/>
      <c r="B25" s="48" t="s">
        <v>61</v>
      </c>
      <c r="C25" s="3"/>
      <c r="D25" s="6"/>
      <c r="E25" s="6"/>
      <c r="F25" s="6"/>
      <c r="G25" s="6"/>
      <c r="H25" s="6"/>
      <c r="I25" s="6"/>
      <c r="J25" s="77"/>
      <c r="K25" s="77"/>
      <c r="L25" s="77"/>
      <c r="M25" s="77"/>
    </row>
    <row r="26" spans="1:13" s="91" customFormat="1" ht="17.25" customHeight="1">
      <c r="A26" s="164">
        <v>169</v>
      </c>
      <c r="B26" s="19" t="s">
        <v>146</v>
      </c>
      <c r="C26" s="22">
        <v>150</v>
      </c>
      <c r="D26" s="22">
        <v>4.96</v>
      </c>
      <c r="E26" s="22">
        <v>0.45</v>
      </c>
      <c r="F26" s="22">
        <v>8.63</v>
      </c>
      <c r="G26" s="22">
        <v>23.45</v>
      </c>
      <c r="H26" s="22">
        <v>191.66</v>
      </c>
      <c r="I26" s="22">
        <v>10.77</v>
      </c>
      <c r="J26" s="90"/>
      <c r="K26" s="90"/>
      <c r="L26" s="90"/>
      <c r="M26" s="90"/>
    </row>
    <row r="27" spans="1:9" ht="15.75">
      <c r="A27" s="164">
        <v>372</v>
      </c>
      <c r="B27" s="19" t="s">
        <v>99</v>
      </c>
      <c r="C27" s="23">
        <v>15</v>
      </c>
      <c r="D27" s="22">
        <v>0.21</v>
      </c>
      <c r="E27" s="22">
        <v>0.01</v>
      </c>
      <c r="F27" s="22">
        <v>0.74</v>
      </c>
      <c r="G27" s="22">
        <v>0.88</v>
      </c>
      <c r="H27" s="23">
        <v>11.11</v>
      </c>
      <c r="I27" s="22">
        <v>0</v>
      </c>
    </row>
    <row r="28" spans="1:9" ht="15.75">
      <c r="A28" s="176">
        <v>420</v>
      </c>
      <c r="B28" s="20" t="s">
        <v>54</v>
      </c>
      <c r="C28" s="22">
        <v>150</v>
      </c>
      <c r="D28" s="22">
        <v>4.35</v>
      </c>
      <c r="E28" s="22">
        <v>0</v>
      </c>
      <c r="F28" s="22">
        <v>0</v>
      </c>
      <c r="G28" s="101">
        <v>6</v>
      </c>
      <c r="H28" s="22">
        <v>75</v>
      </c>
      <c r="I28" s="22">
        <v>1.05</v>
      </c>
    </row>
    <row r="29" spans="1:9" ht="15.75">
      <c r="A29" s="170"/>
      <c r="B29" s="20" t="s">
        <v>17</v>
      </c>
      <c r="C29" s="22">
        <v>30</v>
      </c>
      <c r="D29" s="22">
        <v>1.85</v>
      </c>
      <c r="E29" s="22">
        <v>0</v>
      </c>
      <c r="F29" s="22">
        <v>0.73</v>
      </c>
      <c r="G29" s="22">
        <v>12.85</v>
      </c>
      <c r="H29" s="23">
        <v>62.5</v>
      </c>
      <c r="I29" s="22" t="s">
        <v>8</v>
      </c>
    </row>
    <row r="30" spans="1:9" ht="15.75">
      <c r="A30" s="164">
        <v>386</v>
      </c>
      <c r="B30" s="19" t="s">
        <v>20</v>
      </c>
      <c r="C30" s="22">
        <v>95</v>
      </c>
      <c r="D30" s="22">
        <v>0.19</v>
      </c>
      <c r="E30" s="26">
        <v>0</v>
      </c>
      <c r="F30" s="26">
        <v>0.19</v>
      </c>
      <c r="G30" s="26">
        <v>4.66</v>
      </c>
      <c r="H30" s="41">
        <v>20.9</v>
      </c>
      <c r="I30" s="26">
        <v>4.75</v>
      </c>
    </row>
    <row r="31" spans="1:9" ht="15.75">
      <c r="A31" s="165"/>
      <c r="B31" s="39"/>
      <c r="C31" s="133">
        <f>SUM(C26:C30)</f>
        <v>440</v>
      </c>
      <c r="D31" s="46">
        <f aca="true" t="shared" si="2" ref="D31:I31">SUM(D26:D30)</f>
        <v>11.559999999999999</v>
      </c>
      <c r="E31" s="46">
        <f t="shared" si="2"/>
        <v>0.46</v>
      </c>
      <c r="F31" s="46">
        <f t="shared" si="2"/>
        <v>10.290000000000001</v>
      </c>
      <c r="G31" s="46">
        <f t="shared" si="2"/>
        <v>47.84</v>
      </c>
      <c r="H31" s="46">
        <f t="shared" si="2"/>
        <v>361.16999999999996</v>
      </c>
      <c r="I31" s="46">
        <f t="shared" si="2"/>
        <v>16.57</v>
      </c>
    </row>
    <row r="32" spans="1:9" ht="15.75">
      <c r="A32" s="165"/>
      <c r="B32" s="38" t="s">
        <v>33</v>
      </c>
      <c r="C32" s="158">
        <f>C13+C15+C23+C31</f>
        <v>1425</v>
      </c>
      <c r="D32" s="46">
        <f aca="true" t="shared" si="3" ref="D32:I32">D13+D15+D23+D24+D31</f>
        <v>40.349999999999994</v>
      </c>
      <c r="E32" s="46">
        <f t="shared" si="3"/>
        <v>4.23</v>
      </c>
      <c r="F32" s="46">
        <f t="shared" si="3"/>
        <v>41.08</v>
      </c>
      <c r="G32" s="46">
        <f t="shared" si="3"/>
        <v>168.07000000000002</v>
      </c>
      <c r="H32" s="46">
        <f t="shared" si="3"/>
        <v>1232.87</v>
      </c>
      <c r="I32" s="46">
        <f t="shared" si="3"/>
        <v>34.04</v>
      </c>
    </row>
    <row r="33" spans="1:9" ht="15.75">
      <c r="A33" s="8"/>
      <c r="B33" s="38" t="s">
        <v>14</v>
      </c>
      <c r="C33" s="38"/>
      <c r="D33" s="10">
        <v>42</v>
      </c>
      <c r="E33" s="10"/>
      <c r="F33" s="10">
        <v>42</v>
      </c>
      <c r="G33" s="10">
        <v>170</v>
      </c>
      <c r="H33" s="10">
        <v>1120</v>
      </c>
      <c r="I33" s="10">
        <v>36</v>
      </c>
    </row>
    <row r="34" spans="1:9" ht="15.75">
      <c r="A34" s="8"/>
      <c r="B34" s="5" t="s">
        <v>11</v>
      </c>
      <c r="C34" s="8"/>
      <c r="D34" s="6">
        <f>D32/D33*100-100</f>
        <v>-3.9285714285714306</v>
      </c>
      <c r="F34" s="6">
        <f>F32/F33*100-100</f>
        <v>-2.190476190476204</v>
      </c>
      <c r="G34" s="6">
        <f>G32/G33*100-100</f>
        <v>-1.1352941176470495</v>
      </c>
      <c r="H34" s="6">
        <f>H32/H33*100-100</f>
        <v>10.077678571428564</v>
      </c>
      <c r="I34" s="6">
        <f>I32/I33*100-100</f>
        <v>-5.444444444444457</v>
      </c>
    </row>
    <row r="35" spans="1:9" ht="15.75">
      <c r="A35" s="8"/>
      <c r="B35" s="31" t="s">
        <v>52</v>
      </c>
      <c r="C35" s="8"/>
      <c r="D35" s="6"/>
      <c r="E35" s="119">
        <v>0.552</v>
      </c>
      <c r="F35" s="6"/>
      <c r="G35" s="6"/>
      <c r="H35" s="6"/>
      <c r="I35" s="6"/>
    </row>
    <row r="36" spans="1:9" ht="13.5" customHeight="1">
      <c r="A36" s="8"/>
      <c r="B36" s="5" t="s">
        <v>21</v>
      </c>
      <c r="C36" s="8"/>
      <c r="D36" s="3">
        <v>1</v>
      </c>
      <c r="E36" s="3"/>
      <c r="F36" s="103">
        <f>F32/D32</f>
        <v>1.0180916976456011</v>
      </c>
      <c r="G36" s="103">
        <f>G32/D32</f>
        <v>4.1653035935563825</v>
      </c>
      <c r="H36" s="8"/>
      <c r="I36" s="8"/>
    </row>
    <row r="37" spans="1:9" ht="29.25" customHeight="1">
      <c r="A37" s="8"/>
      <c r="B37" s="100" t="s">
        <v>53</v>
      </c>
      <c r="C37" s="8"/>
      <c r="D37" s="3">
        <v>14</v>
      </c>
      <c r="E37" s="3"/>
      <c r="F37" s="103">
        <v>27</v>
      </c>
      <c r="G37" s="103">
        <v>59</v>
      </c>
      <c r="H37" s="8"/>
      <c r="I37" s="8"/>
    </row>
    <row r="38" ht="12.75">
      <c r="B38" s="102" t="s">
        <v>45</v>
      </c>
    </row>
    <row r="39" spans="2:3" ht="15.75">
      <c r="B39" s="74"/>
      <c r="C39" s="76"/>
    </row>
    <row r="40" spans="2:3" ht="15.75">
      <c r="B40" s="74"/>
      <c r="C40" s="76"/>
    </row>
    <row r="41" spans="2:3" ht="15.75">
      <c r="B41" s="74"/>
      <c r="C41" s="76"/>
    </row>
    <row r="42" spans="2:3" ht="15.75">
      <c r="B42" s="74"/>
      <c r="C42" s="76"/>
    </row>
    <row r="43" spans="2:3" ht="15.75">
      <c r="B43" s="74"/>
      <c r="C43" s="76"/>
    </row>
    <row r="46" spans="2:3" ht="15.75">
      <c r="B46" s="74"/>
      <c r="C46" s="79"/>
    </row>
    <row r="47" spans="2:3" ht="15.75">
      <c r="B47" s="74"/>
      <c r="C47" s="79"/>
    </row>
    <row r="48" spans="2:3" ht="15.75">
      <c r="B48" s="74"/>
      <c r="C48" s="7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1.33" right="0.7874015748031497" top="0.55" bottom="0.59" header="0.5118110236220472" footer="0.5118110236220472"/>
  <pageSetup horizontalDpi="600" verticalDpi="600" orientation="landscape" paperSize="9" scale="75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Q50"/>
  <sheetViews>
    <sheetView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2" sqref="D22:I22"/>
    </sheetView>
  </sheetViews>
  <sheetFormatPr defaultColWidth="9.140625" defaultRowHeight="12.75"/>
  <cols>
    <col min="1" max="1" width="12.421875" style="0" customWidth="1"/>
    <col min="2" max="2" width="63.57421875" style="0" customWidth="1"/>
    <col min="3" max="3" width="15.57421875" style="0" customWidth="1"/>
    <col min="4" max="5" width="7.7109375" style="0" customWidth="1"/>
    <col min="6" max="6" width="7.8515625" style="0" customWidth="1"/>
    <col min="7" max="7" width="8.00390625" style="0" customWidth="1"/>
    <col min="8" max="8" width="24.57421875" style="0" customWidth="1"/>
    <col min="9" max="9" width="17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76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130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 t="s">
        <v>12</v>
      </c>
      <c r="B3" s="2"/>
      <c r="C3" s="2"/>
      <c r="D3" s="2"/>
      <c r="E3" s="2"/>
      <c r="F3" s="2"/>
      <c r="G3" s="2"/>
      <c r="H3" s="2"/>
      <c r="I3" s="2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21.75" customHeight="1">
      <c r="A5" s="187" t="s">
        <v>2</v>
      </c>
      <c r="B5" s="190" t="s">
        <v>6</v>
      </c>
      <c r="C5" s="190" t="s">
        <v>37</v>
      </c>
      <c r="D5" s="197" t="s">
        <v>7</v>
      </c>
      <c r="E5" s="197"/>
      <c r="F5" s="197"/>
      <c r="G5" s="197"/>
      <c r="H5" s="203" t="s">
        <v>1</v>
      </c>
      <c r="I5" s="197" t="s">
        <v>36</v>
      </c>
    </row>
    <row r="6" spans="1:9" ht="21.75" customHeight="1">
      <c r="A6" s="188"/>
      <c r="B6" s="191"/>
      <c r="C6" s="191"/>
      <c r="D6" s="198" t="s">
        <v>3</v>
      </c>
      <c r="E6" s="199"/>
      <c r="F6" s="200" t="s">
        <v>4</v>
      </c>
      <c r="G6" s="200" t="s">
        <v>5</v>
      </c>
      <c r="H6" s="204"/>
      <c r="I6" s="197"/>
    </row>
    <row r="7" spans="1:79" ht="23.25" customHeight="1">
      <c r="A7" s="191"/>
      <c r="B7" s="208"/>
      <c r="C7" s="189"/>
      <c r="D7" s="117" t="s">
        <v>50</v>
      </c>
      <c r="E7" s="116" t="s">
        <v>51</v>
      </c>
      <c r="F7" s="201"/>
      <c r="G7" s="201"/>
      <c r="H7" s="204"/>
      <c r="I7" s="213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</row>
    <row r="8" spans="1:225" ht="15.75">
      <c r="A8" s="115"/>
      <c r="B8" s="54" t="s">
        <v>63</v>
      </c>
      <c r="C8" s="16"/>
      <c r="D8" s="21"/>
      <c r="E8" s="21"/>
      <c r="F8" s="21"/>
      <c r="G8" s="21"/>
      <c r="H8" s="89"/>
      <c r="I8" s="15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</row>
    <row r="9" spans="1:225" ht="15.75">
      <c r="A9" s="163">
        <v>3</v>
      </c>
      <c r="B9" s="44" t="s">
        <v>95</v>
      </c>
      <c r="C9" s="123">
        <v>35</v>
      </c>
      <c r="D9" s="27">
        <v>3.86</v>
      </c>
      <c r="E9" s="27">
        <v>2.02</v>
      </c>
      <c r="F9" s="27">
        <v>5.08</v>
      </c>
      <c r="G9" s="27">
        <v>11.3</v>
      </c>
      <c r="H9" s="43">
        <v>106.55</v>
      </c>
      <c r="I9" s="27">
        <v>0.05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</row>
    <row r="10" spans="1:225" s="91" customFormat="1" ht="16.5" customHeight="1">
      <c r="A10" s="164">
        <v>101</v>
      </c>
      <c r="B10" s="19" t="s">
        <v>127</v>
      </c>
      <c r="C10" s="22">
        <v>130</v>
      </c>
      <c r="D10" s="22">
        <v>3.75</v>
      </c>
      <c r="E10" s="62">
        <v>2.6</v>
      </c>
      <c r="F10" s="22">
        <v>3.57</v>
      </c>
      <c r="G10" s="22">
        <v>11.9</v>
      </c>
      <c r="H10" s="22">
        <v>95.42</v>
      </c>
      <c r="I10" s="23">
        <v>0.54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</row>
    <row r="11" spans="1:225" ht="15.75">
      <c r="A11" s="164">
        <v>416</v>
      </c>
      <c r="B11" s="19" t="s">
        <v>16</v>
      </c>
      <c r="C11" s="22">
        <v>150</v>
      </c>
      <c r="D11" s="22">
        <v>3.15</v>
      </c>
      <c r="E11" s="22">
        <v>0.35</v>
      </c>
      <c r="F11" s="22">
        <v>2.72</v>
      </c>
      <c r="G11" s="22">
        <v>12.96</v>
      </c>
      <c r="H11" s="23">
        <v>89</v>
      </c>
      <c r="I11" s="22">
        <v>1.2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</row>
    <row r="12" spans="1:225" ht="15.75">
      <c r="A12" s="165"/>
      <c r="B12" s="20"/>
      <c r="C12" s="53">
        <f>SUM(C9:C11)</f>
        <v>315</v>
      </c>
      <c r="D12" s="22"/>
      <c r="E12" s="22"/>
      <c r="F12" s="22"/>
      <c r="G12" s="22"/>
      <c r="H12" s="23"/>
      <c r="I12" s="23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</row>
    <row r="13" spans="1:225" ht="15.75">
      <c r="A13" s="165"/>
      <c r="B13" s="39"/>
      <c r="C13" s="92"/>
      <c r="D13" s="42">
        <f aca="true" t="shared" si="0" ref="D13:I13">SUM(D9:D12)</f>
        <v>10.76</v>
      </c>
      <c r="E13" s="42">
        <f t="shared" si="0"/>
        <v>4.97</v>
      </c>
      <c r="F13" s="42">
        <f t="shared" si="0"/>
        <v>11.370000000000001</v>
      </c>
      <c r="G13" s="42">
        <f t="shared" si="0"/>
        <v>36.160000000000004</v>
      </c>
      <c r="H13" s="42">
        <f t="shared" si="0"/>
        <v>290.97</v>
      </c>
      <c r="I13" s="42">
        <f t="shared" si="0"/>
        <v>1.79</v>
      </c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</row>
    <row r="14" spans="1:9" ht="15.75">
      <c r="A14" s="165"/>
      <c r="B14" s="30" t="s">
        <v>22</v>
      </c>
      <c r="C14" s="26"/>
      <c r="D14" s="42"/>
      <c r="E14" s="42"/>
      <c r="F14" s="42"/>
      <c r="G14" s="42"/>
      <c r="H14" s="42"/>
      <c r="I14" s="42"/>
    </row>
    <row r="15" spans="1:9" ht="15.75">
      <c r="A15" s="166">
        <v>418</v>
      </c>
      <c r="B15" s="55" t="s">
        <v>79</v>
      </c>
      <c r="C15" s="53">
        <v>100</v>
      </c>
      <c r="D15" s="53">
        <v>0.75</v>
      </c>
      <c r="E15" s="53">
        <v>0</v>
      </c>
      <c r="F15" s="53">
        <v>0</v>
      </c>
      <c r="G15" s="53">
        <v>15.15</v>
      </c>
      <c r="H15" s="53">
        <v>64</v>
      </c>
      <c r="I15" s="81">
        <v>3</v>
      </c>
    </row>
    <row r="16" spans="1:9" ht="15.75">
      <c r="A16" s="163"/>
      <c r="B16" s="82" t="s">
        <v>24</v>
      </c>
      <c r="C16" s="27"/>
      <c r="D16" s="27"/>
      <c r="E16" s="27"/>
      <c r="F16" s="27"/>
      <c r="G16" s="27"/>
      <c r="H16" s="27"/>
      <c r="I16" s="27"/>
    </row>
    <row r="17" spans="1:9" ht="15.75">
      <c r="A17" s="164" t="s">
        <v>91</v>
      </c>
      <c r="B17" s="19" t="s">
        <v>90</v>
      </c>
      <c r="C17" s="22">
        <v>150</v>
      </c>
      <c r="D17" s="22">
        <v>3.15</v>
      </c>
      <c r="E17" s="22">
        <v>1.69</v>
      </c>
      <c r="F17" s="22">
        <v>2.83</v>
      </c>
      <c r="G17" s="22">
        <v>9.96</v>
      </c>
      <c r="H17" s="22">
        <v>77.85</v>
      </c>
      <c r="I17" s="22">
        <v>6.65</v>
      </c>
    </row>
    <row r="18" spans="1:9" ht="18" customHeight="1">
      <c r="A18" s="167">
        <v>324</v>
      </c>
      <c r="B18" s="135" t="s">
        <v>89</v>
      </c>
      <c r="C18" s="136">
        <v>60</v>
      </c>
      <c r="D18" s="22">
        <v>9.28</v>
      </c>
      <c r="E18" s="22">
        <v>8.46</v>
      </c>
      <c r="F18" s="22">
        <v>6.07</v>
      </c>
      <c r="G18" s="22">
        <v>6.23</v>
      </c>
      <c r="H18" s="22">
        <v>117</v>
      </c>
      <c r="I18" s="22">
        <v>0.07</v>
      </c>
    </row>
    <row r="19" spans="1:9" ht="18" customHeight="1">
      <c r="A19" s="168">
        <v>370</v>
      </c>
      <c r="B19" s="19" t="s">
        <v>118</v>
      </c>
      <c r="C19" s="72">
        <v>33</v>
      </c>
      <c r="D19" s="15">
        <v>0.88</v>
      </c>
      <c r="E19" s="15">
        <v>0.04</v>
      </c>
      <c r="F19" s="162">
        <v>3.04</v>
      </c>
      <c r="G19" s="15">
        <v>3.25</v>
      </c>
      <c r="H19" s="72">
        <v>43.95</v>
      </c>
      <c r="I19" s="15">
        <v>0.1</v>
      </c>
    </row>
    <row r="20" spans="1:9" ht="15" customHeight="1">
      <c r="A20" s="169" t="s">
        <v>120</v>
      </c>
      <c r="B20" s="141" t="s">
        <v>119</v>
      </c>
      <c r="C20" s="142">
        <v>150</v>
      </c>
      <c r="D20" s="144">
        <v>3.09</v>
      </c>
      <c r="E20" s="144">
        <v>0.25</v>
      </c>
      <c r="F20" s="142">
        <v>2.83</v>
      </c>
      <c r="G20" s="142">
        <v>15.88</v>
      </c>
      <c r="H20" s="143">
        <v>109</v>
      </c>
      <c r="I20" s="142">
        <v>14.63</v>
      </c>
    </row>
    <row r="21" spans="1:9" ht="15" customHeight="1">
      <c r="A21" s="164">
        <v>390</v>
      </c>
      <c r="B21" s="19" t="s">
        <v>100</v>
      </c>
      <c r="C21" s="23">
        <v>150</v>
      </c>
      <c r="D21" s="22">
        <v>0.12</v>
      </c>
      <c r="E21" s="22">
        <v>0</v>
      </c>
      <c r="F21" s="22">
        <v>0.12</v>
      </c>
      <c r="G21" s="22">
        <v>17.91</v>
      </c>
      <c r="H21" s="23">
        <v>73.2</v>
      </c>
      <c r="I21" s="22">
        <v>1.29</v>
      </c>
    </row>
    <row r="22" spans="1:9" ht="15" customHeight="1">
      <c r="A22" s="164"/>
      <c r="B22" s="19" t="s">
        <v>103</v>
      </c>
      <c r="C22" s="23">
        <v>12</v>
      </c>
      <c r="D22" s="22">
        <v>0.64</v>
      </c>
      <c r="E22" s="22">
        <v>0</v>
      </c>
      <c r="F22" s="22">
        <v>0.84</v>
      </c>
      <c r="G22" s="23">
        <v>5.69</v>
      </c>
      <c r="H22" s="23">
        <v>33.12</v>
      </c>
      <c r="I22" s="22">
        <v>0</v>
      </c>
    </row>
    <row r="23" spans="1:9" ht="15.75">
      <c r="A23" s="78"/>
      <c r="B23" s="19" t="s">
        <v>9</v>
      </c>
      <c r="C23" s="23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8</v>
      </c>
    </row>
    <row r="24" spans="1:9" ht="15.75">
      <c r="A24" s="99"/>
      <c r="B24" s="39"/>
      <c r="C24" s="137">
        <f aca="true" t="shared" si="1" ref="C24:I24">SUM(C17:C23)</f>
        <v>595</v>
      </c>
      <c r="D24" s="42">
        <f t="shared" si="1"/>
        <v>19.96</v>
      </c>
      <c r="E24" s="42">
        <f t="shared" si="1"/>
        <v>10.44</v>
      </c>
      <c r="F24" s="42">
        <f t="shared" si="1"/>
        <v>16.17</v>
      </c>
      <c r="G24" s="42">
        <f t="shared" si="1"/>
        <v>75.04</v>
      </c>
      <c r="H24" s="42">
        <f t="shared" si="1"/>
        <v>531.32</v>
      </c>
      <c r="I24" s="42">
        <f t="shared" si="1"/>
        <v>22.740000000000002</v>
      </c>
    </row>
    <row r="25" spans="1:9" ht="15.75">
      <c r="A25" s="96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98"/>
      <c r="B26" s="49"/>
      <c r="C26" s="85"/>
      <c r="D26" s="35"/>
      <c r="E26" s="35"/>
      <c r="F26" s="35"/>
      <c r="G26" s="35"/>
      <c r="H26" s="35"/>
      <c r="I26" s="35"/>
    </row>
    <row r="27" spans="1:9" ht="15.75">
      <c r="A27" s="97"/>
      <c r="B27" s="48" t="s">
        <v>61</v>
      </c>
      <c r="C27" s="21"/>
      <c r="D27" s="34"/>
      <c r="E27" s="34"/>
      <c r="F27" s="34"/>
      <c r="G27" s="34"/>
      <c r="H27" s="34"/>
      <c r="I27" s="34"/>
    </row>
    <row r="28" spans="1:9" ht="15.75">
      <c r="A28" s="168">
        <v>57</v>
      </c>
      <c r="B28" s="66" t="s">
        <v>107</v>
      </c>
      <c r="C28" s="15">
        <v>40</v>
      </c>
      <c r="D28" s="15">
        <v>0.48</v>
      </c>
      <c r="E28" s="15">
        <v>0</v>
      </c>
      <c r="F28" s="15">
        <v>1.89</v>
      </c>
      <c r="G28" s="15">
        <v>3.08</v>
      </c>
      <c r="H28" s="15">
        <v>31</v>
      </c>
      <c r="I28" s="15">
        <v>3</v>
      </c>
    </row>
    <row r="29" spans="1:9" ht="15.75">
      <c r="A29" s="168">
        <v>274</v>
      </c>
      <c r="B29" s="66" t="s">
        <v>41</v>
      </c>
      <c r="C29" s="15">
        <v>80</v>
      </c>
      <c r="D29" s="15">
        <v>13.48</v>
      </c>
      <c r="E29" s="15">
        <v>3.05</v>
      </c>
      <c r="F29" s="15">
        <v>5.68</v>
      </c>
      <c r="G29" s="15">
        <v>8.21</v>
      </c>
      <c r="H29" s="15">
        <v>138</v>
      </c>
      <c r="I29" s="15">
        <v>2.73</v>
      </c>
    </row>
    <row r="30" spans="1:9" ht="15.75">
      <c r="A30" s="171">
        <v>414</v>
      </c>
      <c r="B30" s="19" t="s">
        <v>18</v>
      </c>
      <c r="C30" s="22">
        <v>150</v>
      </c>
      <c r="D30" s="22">
        <v>2.34</v>
      </c>
      <c r="E30" s="22">
        <v>2.18</v>
      </c>
      <c r="F30" s="22">
        <v>2</v>
      </c>
      <c r="G30" s="101">
        <v>10.63</v>
      </c>
      <c r="H30" s="22">
        <v>70</v>
      </c>
      <c r="I30" s="22">
        <v>0.98</v>
      </c>
    </row>
    <row r="31" spans="1:9" ht="15.75">
      <c r="A31" s="164"/>
      <c r="B31" s="20" t="s">
        <v>17</v>
      </c>
      <c r="C31" s="22">
        <v>30</v>
      </c>
      <c r="D31" s="22">
        <v>1.48</v>
      </c>
      <c r="E31" s="22">
        <v>0</v>
      </c>
      <c r="F31" s="22">
        <v>0.58</v>
      </c>
      <c r="G31" s="22">
        <v>10.28</v>
      </c>
      <c r="H31" s="23">
        <v>50</v>
      </c>
      <c r="I31" s="22" t="s">
        <v>8</v>
      </c>
    </row>
    <row r="32" spans="1:9" ht="15.75">
      <c r="A32" s="150">
        <v>386</v>
      </c>
      <c r="B32" s="39" t="s">
        <v>20</v>
      </c>
      <c r="C32" s="41">
        <v>95</v>
      </c>
      <c r="D32" s="26">
        <v>0.19</v>
      </c>
      <c r="E32" s="26">
        <v>0</v>
      </c>
      <c r="F32" s="26">
        <v>0.19</v>
      </c>
      <c r="G32" s="26">
        <v>4.66</v>
      </c>
      <c r="H32" s="41">
        <v>20.9</v>
      </c>
      <c r="I32" s="26">
        <v>4.75</v>
      </c>
    </row>
    <row r="33" spans="1:9" ht="15.75">
      <c r="A33" s="39"/>
      <c r="B33" s="39"/>
      <c r="C33" s="93">
        <f>SUM(C29:C32)</f>
        <v>355</v>
      </c>
      <c r="D33" s="46">
        <f aca="true" t="shared" si="2" ref="D33:I33">SUM(D29:D32)</f>
        <v>17.490000000000002</v>
      </c>
      <c r="E33" s="46">
        <f t="shared" si="2"/>
        <v>5.23</v>
      </c>
      <c r="F33" s="46">
        <f t="shared" si="2"/>
        <v>8.45</v>
      </c>
      <c r="G33" s="46">
        <f t="shared" si="2"/>
        <v>33.78</v>
      </c>
      <c r="H33" s="46">
        <f t="shared" si="2"/>
        <v>278.9</v>
      </c>
      <c r="I33" s="46">
        <f t="shared" si="2"/>
        <v>8.46</v>
      </c>
    </row>
    <row r="34" spans="1:9" ht="15.75">
      <c r="A34" s="39"/>
      <c r="B34" s="38" t="s">
        <v>34</v>
      </c>
      <c r="C34" s="86">
        <f>C12+C15+C24+C33</f>
        <v>1365</v>
      </c>
      <c r="D34" s="46">
        <f aca="true" t="shared" si="3" ref="D34:I34">D13+D15+D24+D26+D33</f>
        <v>48.96</v>
      </c>
      <c r="E34" s="46">
        <f t="shared" si="3"/>
        <v>20.64</v>
      </c>
      <c r="F34" s="46">
        <f t="shared" si="3"/>
        <v>35.99</v>
      </c>
      <c r="G34" s="46">
        <f t="shared" si="3"/>
        <v>160.13</v>
      </c>
      <c r="H34" s="46">
        <f t="shared" si="3"/>
        <v>1165.19</v>
      </c>
      <c r="I34" s="46">
        <f t="shared" si="3"/>
        <v>35.99</v>
      </c>
    </row>
    <row r="35" spans="1:9" ht="15.75">
      <c r="A35" s="8"/>
      <c r="B35" s="38" t="s">
        <v>14</v>
      </c>
      <c r="C35" s="38"/>
      <c r="D35" s="10">
        <v>42</v>
      </c>
      <c r="E35" s="10"/>
      <c r="F35" s="10">
        <v>42</v>
      </c>
      <c r="G35" s="10">
        <v>170</v>
      </c>
      <c r="H35" s="10">
        <v>1120</v>
      </c>
      <c r="I35" s="10">
        <v>36</v>
      </c>
    </row>
    <row r="36" spans="1:9" ht="15.75">
      <c r="A36" s="8"/>
      <c r="B36" s="5" t="s">
        <v>11</v>
      </c>
      <c r="C36" s="8"/>
      <c r="D36" s="6">
        <f>D34/D35*100-100</f>
        <v>16.57142857142857</v>
      </c>
      <c r="F36" s="6">
        <f>F34/F35*100-100</f>
        <v>-14.30952380952381</v>
      </c>
      <c r="G36" s="6">
        <f>G34/G35*100-100</f>
        <v>-5.8058823529411825</v>
      </c>
      <c r="H36" s="6">
        <f>H34/H35*100-100</f>
        <v>4.034821428571433</v>
      </c>
      <c r="I36" s="6">
        <f>I34/I35*100-100</f>
        <v>-0.027777777777771462</v>
      </c>
    </row>
    <row r="37" spans="1:9" ht="15.75">
      <c r="A37" s="8"/>
      <c r="B37" s="31" t="s">
        <v>52</v>
      </c>
      <c r="C37" s="8"/>
      <c r="D37" s="6"/>
      <c r="E37" s="119">
        <v>0.571</v>
      </c>
      <c r="F37" s="6"/>
      <c r="G37" s="6"/>
      <c r="H37" s="6"/>
      <c r="I37" s="6"/>
    </row>
    <row r="38" spans="1:9" ht="13.5" customHeight="1">
      <c r="A38" s="8"/>
      <c r="B38" s="5" t="s">
        <v>21</v>
      </c>
      <c r="C38" s="8"/>
      <c r="D38" s="3">
        <v>1</v>
      </c>
      <c r="E38" s="3"/>
      <c r="F38" s="103">
        <f>F34/D34</f>
        <v>0.7350898692810458</v>
      </c>
      <c r="G38" s="103">
        <f>G34/D34</f>
        <v>3.2706290849673203</v>
      </c>
      <c r="H38" s="8"/>
      <c r="I38" s="8"/>
    </row>
    <row r="39" spans="1:9" ht="31.5" customHeight="1">
      <c r="A39" s="8"/>
      <c r="B39" s="100" t="s">
        <v>53</v>
      </c>
      <c r="C39" s="8"/>
      <c r="D39" s="3">
        <v>15</v>
      </c>
      <c r="E39" s="3"/>
      <c r="F39" s="103">
        <v>31</v>
      </c>
      <c r="G39" s="103">
        <v>53</v>
      </c>
      <c r="H39" s="8"/>
      <c r="I39" s="8"/>
    </row>
    <row r="40" ht="12.75">
      <c r="B40" s="102" t="s">
        <v>45</v>
      </c>
    </row>
    <row r="41" spans="2:3" ht="15.75">
      <c r="B41" s="74"/>
      <c r="C41" s="79"/>
    </row>
    <row r="42" spans="2:3" ht="15.75">
      <c r="B42" s="74"/>
      <c r="C42" s="79"/>
    </row>
    <row r="43" spans="2:3" ht="15.75">
      <c r="B43" s="74"/>
      <c r="C43" s="79"/>
    </row>
    <row r="44" spans="2:3" ht="15.75">
      <c r="B44" s="74"/>
      <c r="C44" s="79"/>
    </row>
    <row r="45" spans="2:3" ht="15.75">
      <c r="B45" s="74"/>
      <c r="C45" s="79"/>
    </row>
    <row r="48" spans="2:3" ht="15.75">
      <c r="B48" s="74"/>
      <c r="C48" s="109"/>
    </row>
    <row r="49" spans="2:3" ht="15.75">
      <c r="B49" s="74"/>
      <c r="C49" s="109"/>
    </row>
    <row r="50" spans="2:3" ht="15.75">
      <c r="B50" s="74"/>
      <c r="C50" s="109"/>
    </row>
  </sheetData>
  <sheetProtection/>
  <mergeCells count="9">
    <mergeCell ref="I5:I7"/>
    <mergeCell ref="H5:H7"/>
    <mergeCell ref="A5:A7"/>
    <mergeCell ref="B5:B7"/>
    <mergeCell ref="C5:C7"/>
    <mergeCell ref="D5:G5"/>
    <mergeCell ref="D6:E6"/>
    <mergeCell ref="F6:F7"/>
    <mergeCell ref="G6:G7"/>
  </mergeCells>
  <printOptions/>
  <pageMargins left="0.75" right="0.75" top="0.38" bottom="0.53" header="0.5" footer="0.34"/>
  <pageSetup horizontalDpi="600" verticalDpi="600" orientation="landscape" paperSize="9" scale="75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2018-11-22T11:29:19Z</cp:lastPrinted>
  <dcterms:created xsi:type="dcterms:W3CDTF">1996-10-08T23:32:33Z</dcterms:created>
  <dcterms:modified xsi:type="dcterms:W3CDTF">2021-02-19T16:15:36Z</dcterms:modified>
  <cp:category/>
  <cp:version/>
  <cp:contentType/>
  <cp:contentStatus/>
</cp:coreProperties>
</file>