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<sst xmlns="http://schemas.openxmlformats.org/spreadsheetml/2006/main" count="484" uniqueCount="155">
  <si>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</si>
  <si>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</si>
  <si>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</si>
  <si>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</si>
  <si>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</si>
  <si>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</si>
  <si>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</si>
  <si>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</si>
  <si>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</si>
  <si>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</si>
  <si>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</si>
  <si>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ржано-пшеничный</t>
  </si>
  <si>
    <t>День: вторник</t>
  </si>
  <si>
    <t>Чай с сахаром</t>
  </si>
  <si>
    <t>День: среда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</si>
  <si>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</si>
  <si>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</si>
  <si>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</si>
  <si>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</si>
  <si>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</si>
  <si>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норма</t>
  </si>
  <si>
    <t>Какао с молоком</t>
  </si>
  <si>
    <t>Батон нарезной</t>
  </si>
  <si>
    <t>Кофейный напиток с молоком</t>
  </si>
  <si>
    <t>Соус сметанный с томатом и луком</t>
  </si>
  <si>
    <t xml:space="preserve">Возрастная категория: от 3 до  7 лет </t>
  </si>
  <si>
    <t>180/10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</si>
  <si>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</si>
  <si>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</si>
  <si>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</si>
  <si>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 xml:space="preserve">Возрастная категория: от 3  до 7 лет </t>
  </si>
  <si>
    <t>Голубцы ленивые</t>
  </si>
  <si>
    <t>Яблоки свежие</t>
  </si>
  <si>
    <t>Соотношение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</si>
  <si>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</si>
  <si>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</si>
  <si>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</si>
  <si>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</si>
  <si>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</si>
  <si>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</si>
  <si>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</si>
  <si>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</si>
  <si>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</si>
  <si>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</si>
  <si>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</si>
  <si>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</si>
  <si>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</si>
  <si>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</si>
  <si>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</si>
  <si>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</si>
  <si>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</si>
  <si>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</si>
  <si>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</si>
  <si>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</si>
  <si>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t>*Суммарный объем блюд (в граммах)</t>
  </si>
  <si>
    <t>Бутерброды с маслом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</si>
  <si>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</si>
  <si>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</si>
  <si>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</si>
  <si>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</si>
  <si>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обед (39 %)</t>
  </si>
  <si>
    <t>завтрак (26 %)</t>
  </si>
  <si>
    <t>общие</t>
  </si>
  <si>
    <t>в т.ч. животные</t>
  </si>
  <si>
    <t>Cодержание белков, жиров, углеводов  в % от калорийности</t>
  </si>
  <si>
    <t>Количество животного белка, (%)</t>
  </si>
  <si>
    <t>Кефир</t>
  </si>
  <si>
    <t xml:space="preserve">Плов из птицы </t>
  </si>
  <si>
    <t xml:space="preserve">Шницель рыбный натуральный  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</si>
  <si>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</si>
  <si>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</si>
  <si>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</si>
  <si>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</si>
  <si>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</si>
  <si>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</si>
  <si>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</si>
  <si>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</si>
  <si>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</si>
  <si>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</si>
  <si>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</si>
  <si>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</si>
  <si>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</si>
  <si>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</si>
  <si>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</si>
  <si>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</si>
  <si>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>Салат из свежей белокочанной капусты</t>
  </si>
  <si>
    <t>Щи из свежей капусты с картофелем</t>
  </si>
  <si>
    <t>Икра свекольная</t>
  </si>
  <si>
    <t>Бутерброды с сыром</t>
  </si>
  <si>
    <t>40/8</t>
  </si>
  <si>
    <t>Макаронник с маслом</t>
  </si>
  <si>
    <t>Борщ с фасолью и картофелем</t>
  </si>
  <si>
    <t>Запеканка из печени с рисом</t>
  </si>
  <si>
    <t>Соус сметанный</t>
  </si>
  <si>
    <t>Компот из свежих плодов (яблоки)</t>
  </si>
  <si>
    <t>Чай с лимоном</t>
  </si>
  <si>
    <t>40/5</t>
  </si>
  <si>
    <t>Суп перловый молочный</t>
  </si>
  <si>
    <t>Рассольник домашний</t>
  </si>
  <si>
    <t>Биточки рубленые</t>
  </si>
  <si>
    <t>Компот из сушёных фруктов</t>
  </si>
  <si>
    <t>Вареники ленивые (отварные)</t>
  </si>
  <si>
    <t>Суп молочный манный</t>
  </si>
  <si>
    <t>Печенье</t>
  </si>
  <si>
    <t>Картофель тушёный в соусе</t>
  </si>
  <si>
    <t>Запеканка из творога (с мукой)</t>
  </si>
  <si>
    <t>Соус молочный сладкий</t>
  </si>
  <si>
    <t>Суп молочный с крупой "Геркулес"</t>
  </si>
  <si>
    <t>Молоко кипеченое</t>
  </si>
  <si>
    <t>Молоко кипечёное</t>
  </si>
  <si>
    <t>Винегрет овощной</t>
  </si>
  <si>
    <t>Икра кабачковая</t>
  </si>
  <si>
    <t>Йогурт</t>
  </si>
  <si>
    <t>Омлет натуральный</t>
  </si>
  <si>
    <t>Суп  с рыбными консервами</t>
  </si>
  <si>
    <t>Рулет с луком и яйцами</t>
  </si>
  <si>
    <t>Картофель в молоке</t>
  </si>
  <si>
    <t>Зразы из творога с изюмом</t>
  </si>
  <si>
    <t>Суп молочный с рисом</t>
  </si>
  <si>
    <t>Борщ с капустой и картофелем</t>
  </si>
  <si>
    <t>Оладьи с творогом (повидло)</t>
  </si>
  <si>
    <t>Драчена</t>
  </si>
  <si>
    <t>Соус сметанный с луком</t>
  </si>
  <si>
    <t>Сырники из творога</t>
  </si>
  <si>
    <t>89/129</t>
  </si>
  <si>
    <t>Суп картофельный с мясными фрикадельками</t>
  </si>
  <si>
    <t>200/20</t>
  </si>
  <si>
    <t>Котлеты рубленные из кур запечённые в соусе молочном</t>
  </si>
  <si>
    <t>Соус молочный (для запекания мяса)</t>
  </si>
  <si>
    <t>350(1)</t>
  </si>
  <si>
    <t>Овощи в молочном соусе</t>
  </si>
  <si>
    <t>Суп молочный с вермишелью</t>
  </si>
  <si>
    <t>91/125</t>
  </si>
  <si>
    <t>Суп картофельный с клёцками</t>
  </si>
  <si>
    <t>250/25</t>
  </si>
  <si>
    <t>Колбаса варёная</t>
  </si>
  <si>
    <t>Каша рассыпчатая рисовая с овощами</t>
  </si>
  <si>
    <t>Запеканка овощная</t>
  </si>
  <si>
    <t>Сок овощной, фруктовый или ягодный</t>
  </si>
  <si>
    <t>Каша вязкая с изюмом</t>
  </si>
  <si>
    <t>Каша рассыпчатая пшенная</t>
  </si>
  <si>
    <t>Суп молочный пшенный</t>
  </si>
  <si>
    <t>Булочка "Веснушка"</t>
  </si>
  <si>
    <t>Суп картофельный с пшеном</t>
  </si>
  <si>
    <t>Салат из свежих огурцов</t>
  </si>
  <si>
    <t>Котлета рыбная запеченная</t>
  </si>
  <si>
    <t>Рыба тушенная с овощами</t>
  </si>
  <si>
    <t>Салат из свежих помидоров с луком</t>
  </si>
  <si>
    <t>Запеканка картофельная с печенью</t>
  </si>
  <si>
    <t>Салат из свежих помидоров и огурцов</t>
  </si>
  <si>
    <t>200/25</t>
  </si>
  <si>
    <t>Суп картофельный с мкаронными изделиями</t>
  </si>
  <si>
    <t>Тефтели мясные</t>
  </si>
  <si>
    <t>Капуста тушенная</t>
  </si>
  <si>
    <t>Приложение 1 к приказу от 11.01.2021г. № 08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</si>
</sst>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2" fontId="1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97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97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80" zoomScaleNormal="10" zoomScaleSheetLayoutView="80" zoomScalePageLayoutView="0" workbookViewId="0" topLeftCell="A1">
      <selection activeCell="J6" sqref="J6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 t="s">
        <v>154</v>
      </c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25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9" customFormat="1" ht="19.5" customHeight="1">
      <c r="A6" s="170" t="s">
        <v>3</v>
      </c>
      <c r="B6" s="173" t="s">
        <v>7</v>
      </c>
      <c r="C6" s="173" t="s">
        <v>39</v>
      </c>
      <c r="D6" s="179" t="s">
        <v>40</v>
      </c>
      <c r="E6" s="179"/>
      <c r="F6" s="179"/>
      <c r="G6" s="179"/>
      <c r="H6" s="173" t="s">
        <v>2</v>
      </c>
      <c r="I6" s="176" t="s">
        <v>38</v>
      </c>
    </row>
    <row r="7" spans="1:9" s="59" customFormat="1" ht="19.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74"/>
      <c r="I7" s="177"/>
    </row>
    <row r="8" spans="1:9" s="59" customFormat="1" ht="24.75" customHeight="1">
      <c r="A8" s="172"/>
      <c r="B8" s="175"/>
      <c r="C8" s="172"/>
      <c r="D8" s="126" t="s">
        <v>62</v>
      </c>
      <c r="E8" s="126" t="s">
        <v>63</v>
      </c>
      <c r="F8" s="183"/>
      <c r="G8" s="183"/>
      <c r="H8" s="172"/>
      <c r="I8" s="178"/>
    </row>
    <row r="9" spans="1:9" ht="15.75">
      <c r="A9" s="99"/>
      <c r="B9" s="29" t="s">
        <v>34</v>
      </c>
      <c r="C9" s="17"/>
      <c r="D9" s="21"/>
      <c r="E9" s="21"/>
      <c r="F9" s="21"/>
      <c r="G9" s="21"/>
      <c r="H9" s="24"/>
      <c r="I9" s="3"/>
    </row>
    <row r="10" spans="1:9" ht="15.75">
      <c r="A10" s="153">
        <v>3</v>
      </c>
      <c r="B10" s="45" t="s">
        <v>88</v>
      </c>
      <c r="C10" s="26" t="s">
        <v>89</v>
      </c>
      <c r="D10" s="75">
        <v>5.2</v>
      </c>
      <c r="E10" s="75">
        <v>2.77</v>
      </c>
      <c r="F10" s="26">
        <v>6.96</v>
      </c>
      <c r="G10" s="26">
        <v>15.5</v>
      </c>
      <c r="H10" s="44">
        <v>146.12</v>
      </c>
      <c r="I10" s="26">
        <v>0.06</v>
      </c>
    </row>
    <row r="11" spans="1:9" s="13" customFormat="1" ht="16.5" customHeight="1">
      <c r="A11" s="154">
        <v>223</v>
      </c>
      <c r="B11" s="72" t="s">
        <v>90</v>
      </c>
      <c r="C11" s="15" t="s">
        <v>26</v>
      </c>
      <c r="D11" s="15">
        <v>11.2</v>
      </c>
      <c r="E11" s="15">
        <v>6.57</v>
      </c>
      <c r="F11" s="15">
        <v>12.47</v>
      </c>
      <c r="G11" s="15">
        <v>63.4</v>
      </c>
      <c r="H11" s="15">
        <v>411</v>
      </c>
      <c r="I11" s="15" t="s">
        <v>10</v>
      </c>
    </row>
    <row r="12" spans="1:9" ht="15.75">
      <c r="A12" s="155">
        <v>411</v>
      </c>
      <c r="B12" s="19" t="s">
        <v>13</v>
      </c>
      <c r="C12" s="22" t="s">
        <v>26</v>
      </c>
      <c r="D12" s="22">
        <v>0.06</v>
      </c>
      <c r="E12" s="22">
        <v>0.02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56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56"/>
      <c r="B14" s="20"/>
      <c r="C14" s="54">
        <v>428</v>
      </c>
      <c r="D14" s="81">
        <f>SUM(D10:D12)</f>
        <v>16.459999999999997</v>
      </c>
      <c r="E14" s="81">
        <f>SUM(E10:E12)</f>
        <v>9.36</v>
      </c>
      <c r="F14" s="81">
        <f>SUM(F10:F12)</f>
        <v>19.45</v>
      </c>
      <c r="G14" s="81">
        <f>SUM(G10:G12)</f>
        <v>88.89</v>
      </c>
      <c r="H14" s="81">
        <v>412.5</v>
      </c>
      <c r="I14" s="81">
        <f>SUM(I10:I12)</f>
        <v>0.09</v>
      </c>
    </row>
    <row r="15" spans="1:9" ht="15.75">
      <c r="A15" s="157"/>
      <c r="B15" s="49" t="s">
        <v>69</v>
      </c>
      <c r="C15" s="22"/>
      <c r="D15" s="57"/>
      <c r="E15" s="57"/>
      <c r="F15" s="57"/>
      <c r="G15" s="57"/>
      <c r="H15" s="57"/>
      <c r="I15" s="57"/>
    </row>
    <row r="16" spans="1:9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" customHeight="1">
      <c r="A17" s="158"/>
      <c r="B17" s="8"/>
      <c r="C17" s="8"/>
      <c r="D17" s="8"/>
      <c r="E17" s="8"/>
      <c r="F17" s="8"/>
      <c r="G17" s="8"/>
      <c r="H17" s="8"/>
      <c r="I17" s="8"/>
    </row>
    <row r="18" spans="1:9" ht="15.75">
      <c r="A18" s="159"/>
      <c r="B18" s="28" t="s">
        <v>75</v>
      </c>
      <c r="C18" s="52"/>
      <c r="D18" s="52"/>
      <c r="E18" s="52"/>
      <c r="F18" s="52"/>
      <c r="G18" s="52"/>
      <c r="H18" s="52"/>
      <c r="I18" s="52"/>
    </row>
    <row r="19" spans="1:9" ht="16.5" customHeight="1">
      <c r="A19" s="160">
        <v>21</v>
      </c>
      <c r="B19" s="72" t="s">
        <v>85</v>
      </c>
      <c r="C19" s="15">
        <v>60</v>
      </c>
      <c r="D19" s="15">
        <v>0.84</v>
      </c>
      <c r="E19" s="15">
        <v>0</v>
      </c>
      <c r="F19" s="15">
        <v>2.9</v>
      </c>
      <c r="G19" s="15">
        <v>1.4</v>
      </c>
      <c r="H19" s="15">
        <v>52.44</v>
      </c>
      <c r="I19" s="15">
        <v>19.46</v>
      </c>
    </row>
    <row r="20" spans="1:9" ht="15.75">
      <c r="A20" s="114">
        <v>81</v>
      </c>
      <c r="B20" s="125" t="s">
        <v>98</v>
      </c>
      <c r="C20" s="89">
        <v>200</v>
      </c>
      <c r="D20" s="17">
        <v>1.6</v>
      </c>
      <c r="E20" s="17">
        <v>0</v>
      </c>
      <c r="F20" s="17">
        <v>4</v>
      </c>
      <c r="G20" s="17">
        <v>7</v>
      </c>
      <c r="H20" s="24">
        <v>90.6</v>
      </c>
      <c r="I20" s="17">
        <v>9.4</v>
      </c>
    </row>
    <row r="21" spans="1:9" ht="15.75">
      <c r="A21" s="97">
        <v>299</v>
      </c>
      <c r="B21" s="19" t="s">
        <v>99</v>
      </c>
      <c r="C21" s="26">
        <v>80</v>
      </c>
      <c r="D21" s="22">
        <v>8.85</v>
      </c>
      <c r="E21" s="22">
        <v>0.23</v>
      </c>
      <c r="F21" s="22">
        <v>26.07</v>
      </c>
      <c r="G21" s="22">
        <v>12.56</v>
      </c>
      <c r="H21" s="22">
        <v>320</v>
      </c>
      <c r="I21" s="22">
        <v>0.12</v>
      </c>
    </row>
    <row r="22" spans="1:9" ht="15.75" customHeight="1">
      <c r="A22" s="161">
        <v>372</v>
      </c>
      <c r="B22" s="19" t="s">
        <v>93</v>
      </c>
      <c r="C22" s="23">
        <v>30</v>
      </c>
      <c r="D22" s="38">
        <v>0.42</v>
      </c>
      <c r="E22" s="38">
        <v>0.02</v>
      </c>
      <c r="F22" s="38">
        <v>1.48</v>
      </c>
      <c r="G22" s="68">
        <v>1.76</v>
      </c>
      <c r="H22" s="37">
        <v>22.22</v>
      </c>
      <c r="I22" s="38">
        <f>-A23388</f>
        <v>0</v>
      </c>
    </row>
    <row r="23" spans="1:9" ht="15.75">
      <c r="A23" s="150">
        <v>394</v>
      </c>
      <c r="B23" s="19" t="s">
        <v>100</v>
      </c>
      <c r="C23" s="23">
        <v>180</v>
      </c>
      <c r="D23" s="22">
        <v>0.9</v>
      </c>
      <c r="E23" s="22">
        <v>0</v>
      </c>
      <c r="F23" s="22">
        <v>0.018</v>
      </c>
      <c r="G23" s="23">
        <v>24.99</v>
      </c>
      <c r="H23" s="23">
        <v>101.7</v>
      </c>
      <c r="I23" s="22">
        <v>0.36</v>
      </c>
    </row>
    <row r="24" spans="1:9" ht="15.75">
      <c r="A24" s="150">
        <v>386</v>
      </c>
      <c r="B24" s="19" t="s">
        <v>32</v>
      </c>
      <c r="C24" s="23">
        <v>100</v>
      </c>
      <c r="D24" s="22">
        <v>0.4</v>
      </c>
      <c r="E24" s="22">
        <v>0</v>
      </c>
      <c r="F24" s="22">
        <v>0</v>
      </c>
      <c r="G24" s="23">
        <v>9.8</v>
      </c>
      <c r="H24" s="23">
        <v>44</v>
      </c>
      <c r="I24" s="22">
        <v>10</v>
      </c>
    </row>
    <row r="25" spans="1:9" ht="15.75">
      <c r="A25" s="161"/>
      <c r="B25" s="19" t="s">
        <v>11</v>
      </c>
      <c r="C25" s="23">
        <v>50</v>
      </c>
      <c r="D25" s="22">
        <v>3.5</v>
      </c>
      <c r="E25" s="22">
        <v>0</v>
      </c>
      <c r="F25" s="22">
        <v>0.55</v>
      </c>
      <c r="G25" s="23">
        <v>20.15</v>
      </c>
      <c r="H25" s="22">
        <v>96.5</v>
      </c>
      <c r="I25" s="22" t="s">
        <v>10</v>
      </c>
    </row>
    <row r="26" spans="1:9" ht="15.75">
      <c r="A26" s="162"/>
      <c r="B26" s="18"/>
      <c r="C26" s="82">
        <v>775</v>
      </c>
      <c r="D26" s="33">
        <f aca="true" t="shared" si="0" ref="D26:I26">SUM(D19:D25)</f>
        <v>16.509999999999998</v>
      </c>
      <c r="E26" s="33">
        <f t="shared" si="0"/>
        <v>0.25</v>
      </c>
      <c r="F26" s="33">
        <f t="shared" si="0"/>
        <v>35.017999999999994</v>
      </c>
      <c r="G26" s="33">
        <f t="shared" si="0"/>
        <v>77.66</v>
      </c>
      <c r="H26" s="33">
        <f t="shared" si="0"/>
        <v>727.46</v>
      </c>
      <c r="I26" s="33">
        <f t="shared" si="0"/>
        <v>39.34</v>
      </c>
    </row>
    <row r="27" spans="1:9" ht="15.75">
      <c r="A27" s="157"/>
      <c r="B27" s="28"/>
      <c r="C27" s="21"/>
      <c r="D27" s="21"/>
      <c r="E27" s="21"/>
      <c r="F27" s="21"/>
      <c r="G27" s="21"/>
      <c r="H27" s="21"/>
      <c r="I27" s="21"/>
    </row>
    <row r="28" spans="1:9" ht="15.75">
      <c r="A28" s="163"/>
      <c r="B28" s="20"/>
      <c r="C28" s="22"/>
      <c r="D28" s="22"/>
      <c r="E28" s="22"/>
      <c r="F28" s="22"/>
      <c r="G28" s="38"/>
      <c r="H28" s="22"/>
      <c r="I28" s="22"/>
    </row>
    <row r="29" spans="1:9" ht="15.75">
      <c r="A29" s="155"/>
      <c r="B29" s="19"/>
      <c r="C29" s="22"/>
      <c r="D29" s="22"/>
      <c r="E29" s="22"/>
      <c r="F29" s="22"/>
      <c r="G29" s="22"/>
      <c r="H29" s="22"/>
      <c r="I29" s="22"/>
    </row>
    <row r="30" spans="1:9" ht="15.75">
      <c r="A30" s="155"/>
      <c r="B30" s="35"/>
      <c r="C30" s="82"/>
      <c r="D30" s="33"/>
      <c r="E30" s="33"/>
      <c r="F30" s="33"/>
      <c r="G30" s="33"/>
      <c r="H30" s="33"/>
      <c r="I30" s="33"/>
    </row>
    <row r="31" spans="1:9" ht="15.75">
      <c r="A31" s="164"/>
      <c r="B31" s="28" t="s">
        <v>76</v>
      </c>
      <c r="C31" s="21"/>
      <c r="D31" s="32"/>
      <c r="E31" s="32"/>
      <c r="F31" s="32"/>
      <c r="G31" s="32"/>
      <c r="H31" s="32"/>
      <c r="I31" s="32"/>
    </row>
    <row r="32" spans="1:9" ht="15.75">
      <c r="A32" s="97">
        <v>243</v>
      </c>
      <c r="B32" s="19" t="s">
        <v>101</v>
      </c>
      <c r="C32" s="23">
        <v>80</v>
      </c>
      <c r="D32" s="22">
        <v>10.9</v>
      </c>
      <c r="E32" s="22">
        <v>6.5</v>
      </c>
      <c r="F32" s="22">
        <v>5.4</v>
      </c>
      <c r="G32" s="22">
        <v>17.15</v>
      </c>
      <c r="H32" s="23">
        <v>161.2</v>
      </c>
      <c r="I32" s="22">
        <v>0.14</v>
      </c>
    </row>
    <row r="33" spans="1:9" ht="15.75">
      <c r="A33" s="107">
        <v>420</v>
      </c>
      <c r="B33" s="41" t="s">
        <v>112</v>
      </c>
      <c r="C33" s="25">
        <v>160</v>
      </c>
      <c r="D33" s="25">
        <v>4.64</v>
      </c>
      <c r="E33" s="25">
        <v>0</v>
      </c>
      <c r="F33" s="25">
        <v>0</v>
      </c>
      <c r="G33" s="42">
        <v>6.4</v>
      </c>
      <c r="H33" s="25">
        <v>80</v>
      </c>
      <c r="I33" s="22">
        <v>1.12</v>
      </c>
    </row>
    <row r="34" spans="1:9" ht="15.75">
      <c r="A34" s="156"/>
      <c r="B34" s="41"/>
      <c r="C34" s="25"/>
      <c r="D34" s="25"/>
      <c r="E34" s="25"/>
      <c r="F34" s="25"/>
      <c r="G34" s="25"/>
      <c r="H34" s="42"/>
      <c r="I34" s="25"/>
    </row>
    <row r="35" spans="1:9" ht="15.75">
      <c r="A35" s="155"/>
      <c r="B35" s="34"/>
      <c r="C35" s="82">
        <v>520</v>
      </c>
      <c r="D35" s="4">
        <f aca="true" t="shared" si="1" ref="D35:I35">SUM(D32:D34)</f>
        <v>15.54</v>
      </c>
      <c r="E35" s="4">
        <f t="shared" si="1"/>
        <v>6.5</v>
      </c>
      <c r="F35" s="4">
        <f t="shared" si="1"/>
        <v>5.4</v>
      </c>
      <c r="G35" s="4">
        <f t="shared" si="1"/>
        <v>23.549999999999997</v>
      </c>
      <c r="H35" s="4">
        <f t="shared" si="1"/>
        <v>241.2</v>
      </c>
      <c r="I35" s="4">
        <f t="shared" si="1"/>
        <v>1.2600000000000002</v>
      </c>
    </row>
    <row r="36" spans="1:9" ht="15.75">
      <c r="A36" s="167"/>
      <c r="B36" s="39" t="s">
        <v>41</v>
      </c>
      <c r="C36" s="146">
        <v>1723</v>
      </c>
      <c r="D36" s="7">
        <f aca="true" t="shared" si="2" ref="D36:I36">D14+D26+D30+D35</f>
        <v>48.51</v>
      </c>
      <c r="E36" s="7">
        <f t="shared" si="2"/>
        <v>16.11</v>
      </c>
      <c r="F36" s="7">
        <f t="shared" si="2"/>
        <v>59.86799999999999</v>
      </c>
      <c r="G36" s="7">
        <f t="shared" si="2"/>
        <v>190.10000000000002</v>
      </c>
      <c r="H36" s="7">
        <f t="shared" si="2"/>
        <v>1381.16</v>
      </c>
      <c r="I36" s="7">
        <f t="shared" si="2"/>
        <v>40.690000000000005</v>
      </c>
    </row>
    <row r="37" spans="1:9" ht="15.75">
      <c r="A37" s="168"/>
      <c r="B37" s="39" t="s">
        <v>20</v>
      </c>
      <c r="C37" s="39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168"/>
      <c r="B38" s="5" t="s">
        <v>19</v>
      </c>
      <c r="C38" s="8"/>
      <c r="D38" s="6">
        <f>D36/D37*100-100</f>
        <v>-10.166666666666671</v>
      </c>
      <c r="F38" s="6">
        <f>F36/F37*100-100</f>
        <v>-0.22000000000002728</v>
      </c>
      <c r="G38" s="6">
        <f>G36/G37*100-100</f>
        <v>-27.164750957854395</v>
      </c>
      <c r="H38" s="6">
        <f>H36/H37*100-100</f>
        <v>-23.26888888888888</v>
      </c>
      <c r="I38" s="6">
        <f>I36/I37*100-100</f>
        <v>-18.61999999999999</v>
      </c>
    </row>
    <row r="39" spans="1:9" ht="17.25" customHeight="1">
      <c r="A39" s="168"/>
      <c r="B39" s="136" t="s">
        <v>65</v>
      </c>
      <c r="C39" s="8"/>
      <c r="D39" s="6"/>
      <c r="E39" s="127">
        <v>0.475</v>
      </c>
      <c r="F39" s="6"/>
      <c r="G39" s="6"/>
      <c r="H39" s="6"/>
      <c r="I39" s="6"/>
    </row>
    <row r="40" spans="1:9" ht="15" customHeight="1">
      <c r="A40" s="168"/>
      <c r="B40" s="5" t="s">
        <v>33</v>
      </c>
      <c r="C40" s="8"/>
      <c r="D40" s="3">
        <v>1</v>
      </c>
      <c r="E40" s="3"/>
      <c r="F40" s="134">
        <f>F36/D36</f>
        <v>1.2341372912801483</v>
      </c>
      <c r="G40" s="65">
        <f>G36/D36</f>
        <v>3.918779633065348</v>
      </c>
      <c r="H40" s="8"/>
      <c r="I40" s="8"/>
    </row>
    <row r="41" spans="1:9" ht="30.75" customHeight="1">
      <c r="A41" s="168"/>
      <c r="B41" s="91" t="s">
        <v>64</v>
      </c>
      <c r="C41" s="8"/>
      <c r="D41" s="3">
        <v>14</v>
      </c>
      <c r="E41" s="3"/>
      <c r="F41" s="134">
        <v>29</v>
      </c>
      <c r="G41" s="65">
        <v>57</v>
      </c>
      <c r="H41" s="8"/>
      <c r="I41" s="8"/>
    </row>
    <row r="42" spans="1:2" ht="21" customHeight="1">
      <c r="A42" s="169"/>
      <c r="B42" s="88" t="s">
        <v>54</v>
      </c>
    </row>
    <row r="43" ht="12.75">
      <c r="A43" s="169"/>
    </row>
    <row r="44" spans="1:3" ht="15.75">
      <c r="A44" s="169"/>
      <c r="B44" s="76"/>
      <c r="C44" s="66"/>
    </row>
    <row r="45" spans="1:3" ht="15.75">
      <c r="A45" s="169"/>
      <c r="B45" s="76"/>
      <c r="C45" s="66"/>
    </row>
    <row r="46" spans="1:3" ht="15.75">
      <c r="A46" s="169"/>
      <c r="B46" s="76"/>
      <c r="C46" s="66"/>
    </row>
    <row r="47" spans="1:3" ht="15.75">
      <c r="A47" s="169"/>
      <c r="B47" s="76"/>
      <c r="C47" s="66"/>
    </row>
    <row r="48" spans="2:3" ht="15.75">
      <c r="B48" s="76"/>
      <c r="C48" s="66"/>
    </row>
    <row r="51" spans="2:3" ht="15.75">
      <c r="B51" s="76"/>
      <c r="C51" s="78"/>
    </row>
    <row r="52" spans="2:3" ht="15.75">
      <c r="B52" s="76"/>
      <c r="C52" s="78"/>
    </row>
    <row r="53" spans="2:3" ht="15.75">
      <c r="B53" s="76"/>
      <c r="C53" s="78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6"/>
  <sheetViews>
    <sheetView view="pageBreakPreview" zoomScale="90" zoomScaleNormal="10" zoomScaleSheetLayoutView="90" zoomScalePageLayoutView="0" workbookViewId="0" topLeftCell="A1">
      <selection activeCell="A31" sqref="A31:I31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30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0" t="s">
        <v>3</v>
      </c>
      <c r="B6" s="173" t="s">
        <v>7</v>
      </c>
      <c r="C6" s="173" t="s">
        <v>8</v>
      </c>
      <c r="D6" s="179" t="s">
        <v>9</v>
      </c>
      <c r="E6" s="179"/>
      <c r="F6" s="179"/>
      <c r="G6" s="179"/>
      <c r="H6" s="185" t="s">
        <v>2</v>
      </c>
      <c r="I6" s="182" t="s">
        <v>56</v>
      </c>
    </row>
    <row r="7" spans="1:9" ht="22.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8.5" customHeight="1">
      <c r="A8" s="174"/>
      <c r="B8" s="184"/>
      <c r="C8" s="174"/>
      <c r="D8" s="126" t="s">
        <v>62</v>
      </c>
      <c r="E8" s="126" t="s">
        <v>63</v>
      </c>
      <c r="F8" s="183"/>
      <c r="G8" s="183"/>
      <c r="H8" s="186"/>
      <c r="I8" s="183"/>
    </row>
    <row r="9" spans="1:26" ht="15.75">
      <c r="A9" s="124"/>
      <c r="B9" s="56" t="s">
        <v>77</v>
      </c>
      <c r="C9" s="16"/>
      <c r="D9" s="21"/>
      <c r="E9" s="21"/>
      <c r="F9" s="21"/>
      <c r="G9" s="21"/>
      <c r="H9" s="89"/>
      <c r="I9" s="3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9" ht="15.75">
      <c r="A10" s="97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29" s="94" customFormat="1" ht="17.25" customHeight="1">
      <c r="A11" s="139">
        <v>21</v>
      </c>
      <c r="B11" s="72" t="s">
        <v>85</v>
      </c>
      <c r="C11" s="15">
        <v>60</v>
      </c>
      <c r="D11" s="15">
        <v>0.84</v>
      </c>
      <c r="E11" s="15">
        <v>0</v>
      </c>
      <c r="F11" s="15">
        <v>2.9</v>
      </c>
      <c r="G11" s="15">
        <v>1.4</v>
      </c>
      <c r="H11" s="15">
        <v>52.44</v>
      </c>
      <c r="I11" s="15">
        <v>19.46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</row>
    <row r="12" spans="1:9" s="92" customFormat="1" ht="17.25" customHeight="1">
      <c r="A12" s="160">
        <v>412</v>
      </c>
      <c r="B12" s="19" t="s">
        <v>95</v>
      </c>
      <c r="C12" s="22">
        <v>180</v>
      </c>
      <c r="D12" s="22">
        <v>0.12</v>
      </c>
      <c r="E12" s="22">
        <v>0.02</v>
      </c>
      <c r="F12" s="22">
        <v>0.02</v>
      </c>
      <c r="G12" s="22">
        <v>10.2</v>
      </c>
      <c r="H12" s="22">
        <v>41</v>
      </c>
      <c r="I12" s="22">
        <v>2.83</v>
      </c>
    </row>
    <row r="13" spans="1:9" ht="15.75">
      <c r="A13" s="97">
        <v>242</v>
      </c>
      <c r="B13" s="19" t="s">
        <v>121</v>
      </c>
      <c r="C13" s="22">
        <v>90</v>
      </c>
      <c r="D13" s="22">
        <v>8.9</v>
      </c>
      <c r="E13" s="22">
        <v>0.07</v>
      </c>
      <c r="F13" s="22">
        <v>12.1</v>
      </c>
      <c r="G13" s="22">
        <v>5.5</v>
      </c>
      <c r="H13" s="23">
        <v>166</v>
      </c>
      <c r="I13" s="22">
        <v>0.3</v>
      </c>
    </row>
    <row r="14" spans="1:9" ht="15.75">
      <c r="A14" s="107"/>
      <c r="B14" s="40"/>
      <c r="C14" s="43">
        <v>425</v>
      </c>
      <c r="D14" s="47">
        <f aca="true" t="shared" si="0" ref="D14:I14">SUM(D10:D13)</f>
        <v>12.61</v>
      </c>
      <c r="E14" s="47">
        <f t="shared" si="0"/>
        <v>0.42000000000000004</v>
      </c>
      <c r="F14" s="47">
        <f t="shared" si="0"/>
        <v>23.52</v>
      </c>
      <c r="G14" s="47">
        <f t="shared" si="0"/>
        <v>33.54</v>
      </c>
      <c r="H14" s="47">
        <f t="shared" si="0"/>
        <v>412.44</v>
      </c>
      <c r="I14" s="47">
        <f t="shared" si="0"/>
        <v>22.59</v>
      </c>
    </row>
    <row r="15" spans="1:9" ht="15.75">
      <c r="A15" s="107"/>
      <c r="B15" s="49" t="s">
        <v>49</v>
      </c>
      <c r="C15" s="25"/>
      <c r="D15" s="47"/>
      <c r="E15" s="47"/>
      <c r="F15" s="47"/>
      <c r="G15" s="47"/>
      <c r="H15" s="47"/>
      <c r="I15" s="47"/>
    </row>
    <row r="16" spans="1:9" s="69" customFormat="1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0"/>
      <c r="B17" s="80" t="s">
        <v>35</v>
      </c>
      <c r="C17" s="26"/>
      <c r="D17" s="26"/>
      <c r="E17" s="26"/>
      <c r="F17" s="26"/>
      <c r="G17" s="26"/>
      <c r="H17" s="26"/>
      <c r="I17" s="26"/>
    </row>
    <row r="18" spans="1:9" ht="31.5">
      <c r="A18" s="106">
        <v>88</v>
      </c>
      <c r="B18" s="72" t="s">
        <v>151</v>
      </c>
      <c r="C18" s="15">
        <v>200</v>
      </c>
      <c r="D18" s="15">
        <v>2.68</v>
      </c>
      <c r="E18" s="15">
        <v>0</v>
      </c>
      <c r="F18" s="15">
        <v>2.83</v>
      </c>
      <c r="G18" s="15">
        <v>17.13</v>
      </c>
      <c r="H18" s="15">
        <v>104.75</v>
      </c>
      <c r="I18" s="15">
        <v>8.25</v>
      </c>
    </row>
    <row r="19" spans="1:9" ht="15.75">
      <c r="A19" s="152">
        <v>303</v>
      </c>
      <c r="B19" s="125" t="s">
        <v>152</v>
      </c>
      <c r="C19" s="89">
        <v>150</v>
      </c>
      <c r="D19" s="17">
        <v>11.78</v>
      </c>
      <c r="E19" s="17">
        <v>0.27</v>
      </c>
      <c r="F19" s="17">
        <v>12.91</v>
      </c>
      <c r="G19" s="17">
        <v>14.9</v>
      </c>
      <c r="H19" s="24">
        <v>223</v>
      </c>
      <c r="I19" s="17">
        <v>1.13</v>
      </c>
    </row>
    <row r="20" spans="1:9" ht="15.75">
      <c r="A20" s="103">
        <v>374</v>
      </c>
      <c r="B20" s="19" t="s">
        <v>122</v>
      </c>
      <c r="C20" s="23">
        <v>30</v>
      </c>
      <c r="D20" s="38">
        <v>0.48</v>
      </c>
      <c r="E20" s="38">
        <v>0.03</v>
      </c>
      <c r="F20" s="38">
        <v>1.76</v>
      </c>
      <c r="G20" s="68">
        <v>2.11</v>
      </c>
      <c r="H20" s="37">
        <v>26.25</v>
      </c>
      <c r="I20" s="38">
        <v>0.38</v>
      </c>
    </row>
    <row r="21" spans="1:9" s="74" customFormat="1" ht="16.5" customHeight="1">
      <c r="A21" s="102">
        <v>354</v>
      </c>
      <c r="B21" s="19" t="s">
        <v>153</v>
      </c>
      <c r="C21" s="23">
        <v>150</v>
      </c>
      <c r="D21" s="22">
        <v>3</v>
      </c>
      <c r="E21" s="22">
        <v>0</v>
      </c>
      <c r="F21" s="22">
        <v>4.8</v>
      </c>
      <c r="G21" s="22">
        <v>14.1</v>
      </c>
      <c r="H21" s="23">
        <v>112.6</v>
      </c>
      <c r="I21" s="22">
        <v>25.7</v>
      </c>
    </row>
    <row r="22" spans="1:9" s="74" customFormat="1" ht="16.5" customHeight="1">
      <c r="A22" s="150">
        <v>394</v>
      </c>
      <c r="B22" s="19" t="s">
        <v>100</v>
      </c>
      <c r="C22" s="23">
        <v>180</v>
      </c>
      <c r="D22" s="22">
        <v>0.9</v>
      </c>
      <c r="E22" s="22">
        <v>0</v>
      </c>
      <c r="F22" s="22">
        <v>0.018</v>
      </c>
      <c r="G22" s="23">
        <v>24.99</v>
      </c>
      <c r="H22" s="23">
        <v>101.7</v>
      </c>
      <c r="I22" s="22">
        <v>0.36</v>
      </c>
    </row>
    <row r="23" spans="1:9" s="74" customFormat="1" ht="16.5" customHeight="1">
      <c r="A23" s="161"/>
      <c r="B23" s="19" t="s">
        <v>103</v>
      </c>
      <c r="C23" s="23">
        <v>20</v>
      </c>
      <c r="D23" s="22">
        <v>2</v>
      </c>
      <c r="E23" s="22">
        <v>0</v>
      </c>
      <c r="F23" s="22">
        <v>2.62</v>
      </c>
      <c r="G23" s="23">
        <v>17.8</v>
      </c>
      <c r="H23" s="22">
        <v>103.5</v>
      </c>
      <c r="I23" s="22">
        <v>0</v>
      </c>
    </row>
    <row r="24" spans="1:9" s="74" customFormat="1" ht="16.5" customHeight="1">
      <c r="A24" s="103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07"/>
      <c r="B25" s="40"/>
      <c r="C25" s="43">
        <v>752</v>
      </c>
      <c r="D25" s="43">
        <f aca="true" t="shared" si="1" ref="D25:I25">SUM(D18:D21)</f>
        <v>17.939999999999998</v>
      </c>
      <c r="E25" s="43">
        <f t="shared" si="1"/>
        <v>0.30000000000000004</v>
      </c>
      <c r="F25" s="43">
        <f t="shared" si="1"/>
        <v>22.3</v>
      </c>
      <c r="G25" s="43">
        <f t="shared" si="1"/>
        <v>48.24</v>
      </c>
      <c r="H25" s="43">
        <f t="shared" si="1"/>
        <v>466.6</v>
      </c>
      <c r="I25" s="43">
        <f t="shared" si="1"/>
        <v>35.46</v>
      </c>
    </row>
    <row r="26" spans="1:9" ht="16.5" customHeight="1">
      <c r="A26" s="96"/>
      <c r="B26" s="72"/>
      <c r="C26" s="22"/>
      <c r="D26" s="22"/>
      <c r="E26" s="22"/>
      <c r="F26" s="22"/>
      <c r="G26" s="22"/>
      <c r="H26" s="22"/>
      <c r="I26" s="3"/>
    </row>
    <row r="27" spans="1:9" ht="15.75">
      <c r="A27" s="105"/>
      <c r="B27" s="50"/>
      <c r="C27" s="4"/>
      <c r="D27" s="33"/>
      <c r="E27" s="33"/>
      <c r="F27" s="33"/>
      <c r="G27" s="33"/>
      <c r="H27" s="33"/>
      <c r="I27" s="33"/>
    </row>
    <row r="28" spans="1:9" ht="15.75">
      <c r="A28" s="104"/>
      <c r="B28" s="28" t="s">
        <v>78</v>
      </c>
      <c r="C28" s="21"/>
      <c r="D28" s="32"/>
      <c r="E28" s="32"/>
      <c r="F28" s="32"/>
      <c r="G28" s="32"/>
      <c r="H28" s="32"/>
      <c r="I28" s="32"/>
    </row>
    <row r="29" spans="1:9" ht="15.75">
      <c r="A29" s="103">
        <v>245</v>
      </c>
      <c r="B29" s="19" t="s">
        <v>123</v>
      </c>
      <c r="C29" s="22">
        <v>100</v>
      </c>
      <c r="D29" s="22">
        <v>18.69</v>
      </c>
      <c r="E29" s="22">
        <v>0</v>
      </c>
      <c r="F29" s="22">
        <v>12.67</v>
      </c>
      <c r="G29" s="22">
        <v>11.4</v>
      </c>
      <c r="H29" s="22">
        <v>234</v>
      </c>
      <c r="I29" s="22">
        <v>0.25</v>
      </c>
    </row>
    <row r="30" spans="1:64" s="8" customFormat="1" ht="15.75">
      <c r="A30" s="161">
        <v>251</v>
      </c>
      <c r="B30" s="19" t="s">
        <v>106</v>
      </c>
      <c r="C30" s="23">
        <v>30</v>
      </c>
      <c r="D30" s="38">
        <v>0.58</v>
      </c>
      <c r="E30" s="38">
        <v>0</v>
      </c>
      <c r="F30" s="38">
        <v>1.34</v>
      </c>
      <c r="G30" s="68">
        <v>3.96</v>
      </c>
      <c r="H30" s="37">
        <v>30.44</v>
      </c>
      <c r="I30" s="38">
        <v>0.08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9" ht="15.75">
      <c r="A31" s="97">
        <v>419</v>
      </c>
      <c r="B31" s="41" t="s">
        <v>109</v>
      </c>
      <c r="C31" s="22">
        <v>180</v>
      </c>
      <c r="D31" s="22">
        <v>4.58</v>
      </c>
      <c r="E31" s="22">
        <v>0</v>
      </c>
      <c r="F31" s="22">
        <v>4.08</v>
      </c>
      <c r="G31" s="22">
        <v>7.58</v>
      </c>
      <c r="H31" s="23">
        <v>85</v>
      </c>
      <c r="I31" s="22">
        <v>2.05</v>
      </c>
    </row>
    <row r="32" spans="1:9" ht="15.75">
      <c r="A32" s="150">
        <v>386</v>
      </c>
      <c r="B32" s="19" t="s">
        <v>32</v>
      </c>
      <c r="C32" s="23">
        <v>100</v>
      </c>
      <c r="D32" s="22">
        <v>0.4</v>
      </c>
      <c r="E32" s="22">
        <v>0</v>
      </c>
      <c r="F32" s="22">
        <v>0</v>
      </c>
      <c r="G32" s="23">
        <v>9.8</v>
      </c>
      <c r="H32" s="23">
        <v>44</v>
      </c>
      <c r="I32" s="22">
        <v>10</v>
      </c>
    </row>
    <row r="33" spans="1:9" ht="15.75">
      <c r="A33" s="40"/>
      <c r="B33" s="40"/>
      <c r="C33" s="143">
        <v>470</v>
      </c>
      <c r="D33" s="47">
        <f aca="true" t="shared" si="2" ref="D33:I33">SUM(D29:D32)</f>
        <v>24.25</v>
      </c>
      <c r="E33" s="47">
        <f t="shared" si="2"/>
        <v>0</v>
      </c>
      <c r="F33" s="47">
        <f t="shared" si="2"/>
        <v>18.09</v>
      </c>
      <c r="G33" s="47">
        <f t="shared" si="2"/>
        <v>32.739999999999995</v>
      </c>
      <c r="H33" s="47">
        <f t="shared" si="2"/>
        <v>393.44</v>
      </c>
      <c r="I33" s="47">
        <f t="shared" si="2"/>
        <v>12.379999999999999</v>
      </c>
    </row>
    <row r="34" spans="1:9" ht="15.75">
      <c r="A34" s="40"/>
      <c r="B34" s="39" t="s">
        <v>53</v>
      </c>
      <c r="C34" s="149">
        <v>1747</v>
      </c>
      <c r="D34" s="47">
        <f aca="true" t="shared" si="3" ref="D34:I34">D33++D27+D25+D16+D14</f>
        <v>55.3</v>
      </c>
      <c r="E34" s="47">
        <f t="shared" si="3"/>
        <v>0.7200000000000001</v>
      </c>
      <c r="F34" s="47">
        <f t="shared" si="3"/>
        <v>63.91</v>
      </c>
      <c r="G34" s="47">
        <f t="shared" si="3"/>
        <v>124.61999999999998</v>
      </c>
      <c r="H34" s="47">
        <f t="shared" si="3"/>
        <v>1315.1499999999999</v>
      </c>
      <c r="I34" s="47">
        <f t="shared" si="3"/>
        <v>72.43</v>
      </c>
    </row>
    <row r="35" spans="1:9" ht="15.75">
      <c r="A35" s="8"/>
      <c r="B35" s="39" t="s">
        <v>20</v>
      </c>
      <c r="C35" s="39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19</v>
      </c>
      <c r="C36" s="8"/>
      <c r="D36" s="6">
        <f>D34/D35*100-100</f>
        <v>2.4074074074073906</v>
      </c>
      <c r="F36" s="6">
        <f>F34/F35*100-100</f>
        <v>6.516666666666666</v>
      </c>
      <c r="G36" s="6">
        <f>G34/G35*100-100</f>
        <v>-52.2528735632184</v>
      </c>
      <c r="H36" s="6">
        <f>H34/H35*100-100</f>
        <v>-26.936111111111117</v>
      </c>
      <c r="I36" s="6">
        <f>I34/I35*100-100</f>
        <v>44.860000000000014</v>
      </c>
    </row>
    <row r="37" spans="1:9" ht="15.75">
      <c r="A37" s="8"/>
      <c r="B37" s="136" t="s">
        <v>65</v>
      </c>
      <c r="C37" s="8"/>
      <c r="D37" s="6"/>
      <c r="E37" s="127">
        <v>0.571</v>
      </c>
      <c r="F37" s="6"/>
      <c r="G37" s="6"/>
      <c r="H37" s="6"/>
      <c r="I37" s="6"/>
    </row>
    <row r="38" spans="1:9" ht="15.75">
      <c r="A38" s="30"/>
      <c r="B38" s="5" t="s">
        <v>33</v>
      </c>
      <c r="C38" s="22"/>
      <c r="D38" s="22">
        <v>1</v>
      </c>
      <c r="E38" s="22"/>
      <c r="F38" s="79">
        <f>F34/D34</f>
        <v>1.1556962025316455</v>
      </c>
      <c r="G38" s="37">
        <f>G34/D34</f>
        <v>2.253526220614828</v>
      </c>
      <c r="H38" s="22"/>
      <c r="I38" s="22"/>
    </row>
    <row r="39" spans="1:9" ht="15.75">
      <c r="A39" s="30"/>
      <c r="B39" s="39" t="s">
        <v>57</v>
      </c>
      <c r="C39" s="22"/>
      <c r="D39" s="38">
        <f>1!D36+2!D36+3!D34+4!D31+5!D34+6!D34+7!D30+8!D34+9!D35+'10'!D34</f>
        <v>543.5849999999999</v>
      </c>
      <c r="E39" s="38">
        <f>1!E36+2!E36+3!E34+4!E31+5!E34+6!E34+7!E30+8!E34+9!E35+'10'!E34</f>
        <v>84.66</v>
      </c>
      <c r="F39" s="38">
        <f>1!F36+2!F36+3!F34+4!F31+5!F34+6!F34+7!F30+8!F34+9!F35+'10'!F34</f>
        <v>543.174</v>
      </c>
      <c r="G39" s="37">
        <f>1!G36+2!G36+3!G34+4!G31+5!G34+6!G34+7!G30+8!G34+9!G35+'10'!G34</f>
        <v>1921.4099999999999</v>
      </c>
      <c r="H39" s="38">
        <f>1!H36+2!H36+3!H34+4!H31+5!H34+6!H34+7!H30+8!H34+9!H35+'10'!H34</f>
        <v>14800.289999999999</v>
      </c>
      <c r="I39" s="38">
        <f>1!I36+2!I37+3!I34+4!I31+5!I34+6!I34+7!I30+8!I34+9!I35+'10'!I34</f>
        <v>455.48</v>
      </c>
    </row>
    <row r="40" spans="1:9" ht="15.75">
      <c r="A40" s="30"/>
      <c r="B40" s="39" t="s">
        <v>58</v>
      </c>
      <c r="C40" s="22"/>
      <c r="D40" s="22">
        <f aca="true" t="shared" si="4" ref="D40:I40">D39/10</f>
        <v>54.35849999999999</v>
      </c>
      <c r="E40" s="22">
        <f t="shared" si="4"/>
        <v>8.466</v>
      </c>
      <c r="F40" s="22">
        <f t="shared" si="4"/>
        <v>54.3174</v>
      </c>
      <c r="G40" s="22">
        <f t="shared" si="4"/>
        <v>192.141</v>
      </c>
      <c r="H40" s="22">
        <f t="shared" si="4"/>
        <v>1480.029</v>
      </c>
      <c r="I40" s="22">
        <f t="shared" si="4"/>
        <v>45.548</v>
      </c>
    </row>
    <row r="41" spans="1:9" ht="15.75">
      <c r="A41" s="30"/>
      <c r="B41" s="39" t="s">
        <v>19</v>
      </c>
      <c r="C41" s="22"/>
      <c r="D41" s="38">
        <f>D40/D35*100-100</f>
        <v>0.663888888888863</v>
      </c>
      <c r="F41" s="38">
        <f>F40/F35*100-100</f>
        <v>-9.47099999999999</v>
      </c>
      <c r="G41" s="38">
        <f>G40/G35*100-100</f>
        <v>-26.382758620689657</v>
      </c>
      <c r="H41" s="38">
        <f>H40/H34*100-100</f>
        <v>12.536896931908913</v>
      </c>
      <c r="I41" s="38">
        <f>I40/I34*100-100</f>
        <v>-37.114455336186666</v>
      </c>
    </row>
    <row r="42" spans="1:9" ht="15.75">
      <c r="A42" s="30"/>
      <c r="B42" s="136" t="s">
        <v>65</v>
      </c>
      <c r="C42" s="22"/>
      <c r="D42" s="38"/>
      <c r="E42" s="132">
        <v>0.558</v>
      </c>
      <c r="F42" s="38"/>
      <c r="G42" s="38"/>
      <c r="H42" s="38"/>
      <c r="I42" s="38"/>
    </row>
    <row r="43" spans="1:9" ht="31.5">
      <c r="A43" s="30"/>
      <c r="B43" s="91" t="s">
        <v>59</v>
      </c>
      <c r="C43" s="22"/>
      <c r="D43" s="37">
        <v>14</v>
      </c>
      <c r="E43" s="37"/>
      <c r="F43" s="37">
        <v>29</v>
      </c>
      <c r="G43" s="37">
        <v>57</v>
      </c>
      <c r="H43" s="22"/>
      <c r="I43" s="22"/>
    </row>
    <row r="44" spans="2:9" ht="12.75">
      <c r="B44" s="88" t="s">
        <v>54</v>
      </c>
      <c r="D44" s="67"/>
      <c r="E44" s="67"/>
      <c r="F44" s="67"/>
      <c r="G44" s="67"/>
      <c r="H44" s="67"/>
      <c r="I44" s="67"/>
    </row>
    <row r="45" spans="2:9" ht="15.75">
      <c r="B45" s="76"/>
      <c r="C45" s="77"/>
      <c r="D45" s="67"/>
      <c r="E45" s="67"/>
      <c r="F45" s="67"/>
      <c r="G45" s="67"/>
      <c r="H45" s="67"/>
      <c r="I45" s="67"/>
    </row>
    <row r="46" spans="2:7" ht="15.75">
      <c r="B46" s="76"/>
      <c r="C46" s="90"/>
      <c r="D46" s="67"/>
      <c r="E46" s="67"/>
      <c r="F46" s="67"/>
      <c r="G46" s="67"/>
    </row>
    <row r="47" spans="2:9" ht="15.75">
      <c r="B47" s="76"/>
      <c r="C47" s="90"/>
      <c r="D47" s="67"/>
      <c r="E47" s="67"/>
      <c r="F47" s="67"/>
      <c r="G47" s="67"/>
      <c r="H47" s="66"/>
      <c r="I47" s="66"/>
    </row>
    <row r="48" spans="2:9" ht="15.75">
      <c r="B48" s="76"/>
      <c r="C48" s="90"/>
      <c r="D48" s="67"/>
      <c r="E48" s="67"/>
      <c r="F48" s="67"/>
      <c r="G48" s="67"/>
      <c r="I48" s="66"/>
    </row>
    <row r="49" spans="2:9" ht="15.75">
      <c r="B49" s="76"/>
      <c r="C49" s="90"/>
      <c r="D49" s="67"/>
      <c r="E49" s="67"/>
      <c r="F49" s="67"/>
      <c r="G49" s="67"/>
      <c r="H49" s="67"/>
      <c r="I49" s="67"/>
    </row>
    <row r="50" spans="2:7" ht="15.75">
      <c r="B50" s="76"/>
      <c r="C50" s="90"/>
      <c r="D50" s="67"/>
      <c r="E50" s="67"/>
      <c r="G50" s="67"/>
    </row>
    <row r="51" spans="2:5" ht="15.75">
      <c r="B51" s="76"/>
      <c r="C51" s="77"/>
      <c r="D51" s="67"/>
      <c r="E51" s="67"/>
    </row>
    <row r="52" spans="2:5" ht="15.75">
      <c r="B52" s="76"/>
      <c r="D52" s="66"/>
      <c r="E52" s="66"/>
    </row>
    <row r="53" spans="2:5" ht="15.75">
      <c r="B53" s="76"/>
      <c r="D53" s="66"/>
      <c r="E53" s="66"/>
    </row>
    <row r="54" spans="2:5" ht="15.75">
      <c r="B54" s="76"/>
      <c r="D54" s="66"/>
      <c r="E54" s="66"/>
    </row>
    <row r="56" spans="1:9" s="55" customFormat="1" ht="15.75">
      <c r="A56" s="141"/>
      <c r="B56" s="142"/>
      <c r="C56" s="111"/>
      <c r="D56" s="111"/>
      <c r="E56" s="111"/>
      <c r="F56" s="111"/>
      <c r="G56" s="111"/>
      <c r="H56" s="112"/>
      <c r="I56" s="111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30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70" t="s">
        <v>3</v>
      </c>
      <c r="B6" s="173" t="s">
        <v>7</v>
      </c>
      <c r="C6" s="173" t="s">
        <v>8</v>
      </c>
      <c r="D6" s="179" t="s">
        <v>9</v>
      </c>
      <c r="E6" s="179"/>
      <c r="F6" s="179"/>
      <c r="G6" s="179"/>
      <c r="H6" s="185" t="s">
        <v>2</v>
      </c>
      <c r="I6" s="182" t="s">
        <v>56</v>
      </c>
    </row>
    <row r="7" spans="1:9" ht="22.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8.5" customHeight="1">
      <c r="A8" s="174"/>
      <c r="B8" s="184"/>
      <c r="C8" s="174"/>
      <c r="D8" s="126" t="s">
        <v>62</v>
      </c>
      <c r="E8" s="126" t="s">
        <v>63</v>
      </c>
      <c r="F8" s="183"/>
      <c r="G8" s="183"/>
      <c r="H8" s="186"/>
      <c r="I8" s="183"/>
    </row>
    <row r="9" spans="1:26" ht="15.75">
      <c r="A9" s="124"/>
      <c r="B9" s="56" t="s">
        <v>77</v>
      </c>
      <c r="C9" s="16"/>
      <c r="D9" s="21"/>
      <c r="E9" s="21"/>
      <c r="F9" s="21"/>
      <c r="G9" s="21"/>
      <c r="H9" s="89"/>
      <c r="I9" s="3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9" ht="15.75">
      <c r="A10" s="97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29" s="94" customFormat="1" ht="17.25" customHeight="1">
      <c r="A11" s="139">
        <v>100</v>
      </c>
      <c r="B11" s="5" t="s">
        <v>131</v>
      </c>
      <c r="C11" s="63">
        <v>200</v>
      </c>
      <c r="D11" s="63">
        <v>3.42</v>
      </c>
      <c r="E11" s="63">
        <v>0.17</v>
      </c>
      <c r="F11" s="63">
        <v>3.51</v>
      </c>
      <c r="G11" s="62">
        <v>9.9</v>
      </c>
      <c r="H11" s="63">
        <v>85.05</v>
      </c>
      <c r="I11" s="63">
        <v>2.02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</row>
    <row r="12" spans="1:9" ht="15.75">
      <c r="A12" s="97">
        <v>416</v>
      </c>
      <c r="B12" s="19" t="s">
        <v>21</v>
      </c>
      <c r="C12" s="22">
        <v>180</v>
      </c>
      <c r="D12" s="22">
        <v>3.67</v>
      </c>
      <c r="E12" s="22">
        <v>0.35</v>
      </c>
      <c r="F12" s="22">
        <v>3.19</v>
      </c>
      <c r="G12" s="22">
        <v>15.82</v>
      </c>
      <c r="H12" s="23">
        <v>107</v>
      </c>
      <c r="I12" s="22">
        <v>1.43</v>
      </c>
    </row>
    <row r="13" spans="1:9" ht="15.75">
      <c r="A13" s="107"/>
      <c r="B13" s="40"/>
      <c r="C13" s="43">
        <v>425</v>
      </c>
      <c r="D13" s="47">
        <f aca="true" t="shared" si="0" ref="D13:I13">SUM(D10:D12)</f>
        <v>9.84</v>
      </c>
      <c r="E13" s="47">
        <f t="shared" si="0"/>
        <v>0.85</v>
      </c>
      <c r="F13" s="47">
        <f t="shared" si="0"/>
        <v>15.2</v>
      </c>
      <c r="G13" s="47">
        <f t="shared" si="0"/>
        <v>42.160000000000004</v>
      </c>
      <c r="H13" s="47">
        <f t="shared" si="0"/>
        <v>345.05</v>
      </c>
      <c r="I13" s="47">
        <f t="shared" si="0"/>
        <v>3.45</v>
      </c>
    </row>
    <row r="14" spans="1:9" ht="15.75">
      <c r="A14" s="107"/>
      <c r="B14" s="49" t="s">
        <v>49</v>
      </c>
      <c r="C14" s="25"/>
      <c r="D14" s="47"/>
      <c r="E14" s="47"/>
      <c r="F14" s="47"/>
      <c r="G14" s="47"/>
      <c r="H14" s="47"/>
      <c r="I14" s="47"/>
    </row>
    <row r="15" spans="1:9" s="69" customFormat="1" ht="15.75">
      <c r="A15" s="151">
        <v>418</v>
      </c>
      <c r="B15" s="70" t="s">
        <v>138</v>
      </c>
      <c r="C15" s="22">
        <v>100</v>
      </c>
      <c r="D15" s="54">
        <v>0.5</v>
      </c>
      <c r="E15" s="54">
        <v>0</v>
      </c>
      <c r="F15" s="54">
        <v>0</v>
      </c>
      <c r="G15" s="54">
        <v>10.1</v>
      </c>
      <c r="H15" s="54">
        <v>42.67</v>
      </c>
      <c r="I15" s="81">
        <v>2</v>
      </c>
    </row>
    <row r="16" spans="1:9" ht="15.75">
      <c r="A16" s="100"/>
      <c r="B16" s="80" t="s">
        <v>35</v>
      </c>
      <c r="C16" s="26"/>
      <c r="D16" s="26"/>
      <c r="E16" s="26"/>
      <c r="F16" s="26"/>
      <c r="G16" s="26"/>
      <c r="H16" s="26"/>
      <c r="I16" s="26"/>
    </row>
    <row r="17" spans="1:9" ht="15.75">
      <c r="A17" s="106">
        <v>21</v>
      </c>
      <c r="B17" s="72" t="s">
        <v>85</v>
      </c>
      <c r="C17" s="15">
        <v>60</v>
      </c>
      <c r="D17" s="15">
        <v>0.84</v>
      </c>
      <c r="E17" s="15">
        <v>0</v>
      </c>
      <c r="F17" s="15">
        <v>2.9</v>
      </c>
      <c r="G17" s="15">
        <v>1.4</v>
      </c>
      <c r="H17" s="15">
        <v>52.44</v>
      </c>
      <c r="I17" s="15">
        <v>19.46</v>
      </c>
    </row>
    <row r="18" spans="1:9" ht="15.75">
      <c r="A18" s="152" t="s">
        <v>132</v>
      </c>
      <c r="B18" s="125" t="s">
        <v>133</v>
      </c>
      <c r="C18" s="89" t="s">
        <v>134</v>
      </c>
      <c r="D18" s="17">
        <v>3.095</v>
      </c>
      <c r="E18" s="17">
        <v>2.67</v>
      </c>
      <c r="F18" s="17">
        <v>3.36</v>
      </c>
      <c r="G18" s="17">
        <v>12.13</v>
      </c>
      <c r="H18" s="24">
        <v>87.25</v>
      </c>
      <c r="I18" s="17">
        <v>5.75</v>
      </c>
    </row>
    <row r="19" spans="1:9" ht="15.75">
      <c r="A19" s="103">
        <v>9</v>
      </c>
      <c r="B19" s="19" t="s">
        <v>135</v>
      </c>
      <c r="C19" s="23">
        <v>57</v>
      </c>
      <c r="D19" s="38">
        <v>7.16</v>
      </c>
      <c r="E19" s="38">
        <v>0</v>
      </c>
      <c r="F19" s="38">
        <v>12.43</v>
      </c>
      <c r="G19" s="68">
        <v>0</v>
      </c>
      <c r="H19" s="37">
        <v>144.2</v>
      </c>
      <c r="I19" s="38">
        <v>0</v>
      </c>
    </row>
    <row r="20" spans="1:9" s="74" customFormat="1" ht="16.5" customHeight="1">
      <c r="A20" s="102">
        <v>180</v>
      </c>
      <c r="B20" s="19" t="s">
        <v>136</v>
      </c>
      <c r="C20" s="23">
        <v>130</v>
      </c>
      <c r="D20" s="22">
        <v>2.93</v>
      </c>
      <c r="E20" s="22">
        <v>0.36</v>
      </c>
      <c r="F20" s="22">
        <v>3.03</v>
      </c>
      <c r="G20" s="22">
        <v>29.09</v>
      </c>
      <c r="H20" s="23">
        <v>156</v>
      </c>
      <c r="I20" s="22">
        <v>0.5</v>
      </c>
    </row>
    <row r="21" spans="1:9" s="74" customFormat="1" ht="16.5" customHeight="1">
      <c r="A21" s="150">
        <v>394</v>
      </c>
      <c r="B21" s="19" t="s">
        <v>100</v>
      </c>
      <c r="C21" s="23">
        <v>180</v>
      </c>
      <c r="D21" s="22">
        <v>0.9</v>
      </c>
      <c r="E21" s="22">
        <v>0</v>
      </c>
      <c r="F21" s="22">
        <v>0.018</v>
      </c>
      <c r="G21" s="23">
        <v>24.99</v>
      </c>
      <c r="H21" s="23">
        <v>101.7</v>
      </c>
      <c r="I21" s="22">
        <v>0.36</v>
      </c>
    </row>
    <row r="22" spans="1:9" s="74" customFormat="1" ht="16.5" customHeight="1">
      <c r="A22" s="109"/>
      <c r="B22" s="19" t="s">
        <v>11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07"/>
      <c r="B23" s="40"/>
      <c r="C23" s="43">
        <v>752</v>
      </c>
      <c r="D23" s="43">
        <f aca="true" t="shared" si="1" ref="D23:I23">SUM(D17:D20)</f>
        <v>14.025</v>
      </c>
      <c r="E23" s="43">
        <f t="shared" si="1"/>
        <v>3.03</v>
      </c>
      <c r="F23" s="43">
        <f t="shared" si="1"/>
        <v>21.72</v>
      </c>
      <c r="G23" s="43">
        <f t="shared" si="1"/>
        <v>42.620000000000005</v>
      </c>
      <c r="H23" s="43">
        <f t="shared" si="1"/>
        <v>439.89</v>
      </c>
      <c r="I23" s="43">
        <f t="shared" si="1"/>
        <v>25.71</v>
      </c>
    </row>
    <row r="24" spans="1:9" ht="16.5" customHeight="1">
      <c r="A24" s="96"/>
      <c r="B24" s="72"/>
      <c r="C24" s="22"/>
      <c r="D24" s="22"/>
      <c r="E24" s="22"/>
      <c r="F24" s="22"/>
      <c r="G24" s="22"/>
      <c r="H24" s="22"/>
      <c r="I24" s="3"/>
    </row>
    <row r="25" spans="1:9" ht="15.75">
      <c r="A25" s="105"/>
      <c r="B25" s="50"/>
      <c r="C25" s="4"/>
      <c r="D25" s="33"/>
      <c r="E25" s="33"/>
      <c r="F25" s="33"/>
      <c r="G25" s="33"/>
      <c r="H25" s="33"/>
      <c r="I25" s="33"/>
    </row>
    <row r="26" spans="1:9" ht="15.75">
      <c r="A26" s="104"/>
      <c r="B26" s="28" t="s">
        <v>78</v>
      </c>
      <c r="C26" s="21"/>
      <c r="D26" s="32"/>
      <c r="E26" s="32"/>
      <c r="F26" s="32"/>
      <c r="G26" s="32"/>
      <c r="H26" s="32"/>
      <c r="I26" s="32"/>
    </row>
    <row r="27" spans="1:9" ht="15.75">
      <c r="A27" s="103">
        <v>169</v>
      </c>
      <c r="B27" s="19" t="s">
        <v>137</v>
      </c>
      <c r="C27" s="22">
        <v>180</v>
      </c>
      <c r="D27" s="22">
        <v>5.96</v>
      </c>
      <c r="E27" s="22">
        <v>0.55</v>
      </c>
      <c r="F27" s="22">
        <v>10.36</v>
      </c>
      <c r="G27" s="22">
        <v>28.15</v>
      </c>
      <c r="H27" s="22">
        <v>230</v>
      </c>
      <c r="I27" s="22">
        <v>12.93</v>
      </c>
    </row>
    <row r="28" spans="1:64" s="8" customFormat="1" ht="15.75">
      <c r="A28" s="161">
        <v>372</v>
      </c>
      <c r="B28" s="19" t="s">
        <v>93</v>
      </c>
      <c r="C28" s="23">
        <v>30</v>
      </c>
      <c r="D28" s="38">
        <v>0.42</v>
      </c>
      <c r="E28" s="38">
        <v>0.02</v>
      </c>
      <c r="F28" s="38">
        <v>1.48</v>
      </c>
      <c r="G28" s="68">
        <v>1.76</v>
      </c>
      <c r="H28" s="37">
        <v>22.22</v>
      </c>
      <c r="I28" s="38">
        <f>-A23396</f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9" ht="15.75">
      <c r="A29" s="107">
        <v>420</v>
      </c>
      <c r="B29" s="41" t="s">
        <v>112</v>
      </c>
      <c r="C29" s="25">
        <v>160</v>
      </c>
      <c r="D29" s="25">
        <v>4.64</v>
      </c>
      <c r="E29" s="25">
        <v>4</v>
      </c>
      <c r="F29" s="25">
        <v>4</v>
      </c>
      <c r="G29" s="42">
        <v>17.6</v>
      </c>
      <c r="H29" s="25">
        <v>124.8</v>
      </c>
      <c r="I29" s="22">
        <v>0</v>
      </c>
    </row>
    <row r="30" spans="1:9" ht="15.75">
      <c r="A30" s="150">
        <v>386</v>
      </c>
      <c r="B30" s="19" t="s">
        <v>32</v>
      </c>
      <c r="C30" s="23">
        <v>100</v>
      </c>
      <c r="D30" s="22">
        <v>0.4</v>
      </c>
      <c r="E30" s="22">
        <v>0</v>
      </c>
      <c r="F30" s="22">
        <v>0</v>
      </c>
      <c r="G30" s="23">
        <v>9.8</v>
      </c>
      <c r="H30" s="23">
        <v>44</v>
      </c>
      <c r="I30" s="22">
        <v>10</v>
      </c>
    </row>
    <row r="31" spans="1:9" ht="15.75">
      <c r="A31" s="40"/>
      <c r="B31" s="40"/>
      <c r="C31" s="143">
        <v>470</v>
      </c>
      <c r="D31" s="47">
        <f aca="true" t="shared" si="2" ref="D31:I31">SUM(D27:D30)</f>
        <v>11.42</v>
      </c>
      <c r="E31" s="47">
        <f t="shared" si="2"/>
        <v>4.57</v>
      </c>
      <c r="F31" s="47">
        <f t="shared" si="2"/>
        <v>15.84</v>
      </c>
      <c r="G31" s="47">
        <f t="shared" si="2"/>
        <v>57.31</v>
      </c>
      <c r="H31" s="47">
        <f t="shared" si="2"/>
        <v>421.02</v>
      </c>
      <c r="I31" s="47">
        <f t="shared" si="2"/>
        <v>22.93</v>
      </c>
    </row>
    <row r="32" spans="1:9" ht="15.75">
      <c r="A32" s="40"/>
      <c r="B32" s="39" t="s">
        <v>53</v>
      </c>
      <c r="C32" s="149">
        <v>1747</v>
      </c>
      <c r="D32" s="47">
        <f aca="true" t="shared" si="3" ref="D32:I32">D31++D25+D23+D15+D13</f>
        <v>35.785</v>
      </c>
      <c r="E32" s="47">
        <f t="shared" si="3"/>
        <v>8.45</v>
      </c>
      <c r="F32" s="47">
        <f t="shared" si="3"/>
        <v>52.760000000000005</v>
      </c>
      <c r="G32" s="47">
        <f t="shared" si="3"/>
        <v>152.19</v>
      </c>
      <c r="H32" s="47">
        <f t="shared" si="3"/>
        <v>1248.6299999999999</v>
      </c>
      <c r="I32" s="47">
        <f t="shared" si="3"/>
        <v>54.09</v>
      </c>
    </row>
    <row r="33" spans="1:9" ht="15.75">
      <c r="A33" s="8"/>
      <c r="B33" s="39" t="s">
        <v>20</v>
      </c>
      <c r="C33" s="39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19</v>
      </c>
      <c r="C34" s="8"/>
      <c r="D34" s="6">
        <f>D32/D33*100-100</f>
        <v>-33.73148148148148</v>
      </c>
      <c r="F34" s="6">
        <f>F32/F33*100-100</f>
        <v>-12.066666666666663</v>
      </c>
      <c r="G34" s="6">
        <f>G32/G33*100-100</f>
        <v>-41.6896551724138</v>
      </c>
      <c r="H34" s="6">
        <f>H32/H33*100-100</f>
        <v>-30.631666666666675</v>
      </c>
      <c r="I34" s="6">
        <f>I32/I33*100-100</f>
        <v>8.180000000000007</v>
      </c>
    </row>
    <row r="35" spans="1:9" ht="15.75">
      <c r="A35" s="8"/>
      <c r="B35" s="136" t="s">
        <v>65</v>
      </c>
      <c r="C35" s="8"/>
      <c r="D35" s="6"/>
      <c r="E35" s="127">
        <v>0.571</v>
      </c>
      <c r="F35" s="6"/>
      <c r="G35" s="6"/>
      <c r="H35" s="6"/>
      <c r="I35" s="6"/>
    </row>
    <row r="36" spans="1:9" ht="15.75">
      <c r="A36" s="30"/>
      <c r="B36" s="5" t="s">
        <v>33</v>
      </c>
      <c r="C36" s="22"/>
      <c r="D36" s="22">
        <v>1</v>
      </c>
      <c r="E36" s="22"/>
      <c r="F36" s="79">
        <f>F32/D32</f>
        <v>1.4743607656839461</v>
      </c>
      <c r="G36" s="37">
        <f>G32/D32</f>
        <v>4.252899259466258</v>
      </c>
      <c r="H36" s="22"/>
      <c r="I36" s="22"/>
    </row>
    <row r="37" spans="1:9" ht="15.75">
      <c r="A37" s="30"/>
      <c r="B37" s="39" t="s">
        <v>57</v>
      </c>
      <c r="C37" s="22"/>
      <c r="D37" s="38">
        <f>1!D36+2!D36+3!D34+4!D31+5!D34+6!D34+7!D30+8!D34+9!D35+'10'!D34</f>
        <v>543.5849999999999</v>
      </c>
      <c r="E37" s="38">
        <f>1!E36+2!E36+3!E34+4!E31+5!E34+6!E34+7!E30+8!E34+9!E35+'10'!E34</f>
        <v>84.66</v>
      </c>
      <c r="F37" s="38">
        <f>1!F36+2!F36+3!F34+4!F31+5!F34+6!F34+7!F30+8!F34+9!F35+'10'!F34</f>
        <v>543.174</v>
      </c>
      <c r="G37" s="37">
        <f>1!G36+2!G36+3!G34+4!G31+5!G34+6!G34+7!G30+8!G34+9!G35+'10'!G34</f>
        <v>1921.4099999999999</v>
      </c>
      <c r="H37" s="38">
        <f>1!H36+2!H36+3!H34+4!H31+5!H34+6!H34+7!H30+8!H34+9!H35+'10'!H34</f>
        <v>14800.289999999999</v>
      </c>
      <c r="I37" s="38">
        <f>1!I36+2!I37+3!I34+4!I31+5!I34+6!I34+7!I30+8!I34+9!I35+'10'!I34</f>
        <v>455.48</v>
      </c>
    </row>
    <row r="38" spans="1:9" ht="15.75">
      <c r="A38" s="30"/>
      <c r="B38" s="39" t="s">
        <v>58</v>
      </c>
      <c r="C38" s="22"/>
      <c r="D38" s="22">
        <f aca="true" t="shared" si="4" ref="D38:I38">D37/10</f>
        <v>54.35849999999999</v>
      </c>
      <c r="E38" s="22">
        <f t="shared" si="4"/>
        <v>8.466</v>
      </c>
      <c r="F38" s="22">
        <f t="shared" si="4"/>
        <v>54.3174</v>
      </c>
      <c r="G38" s="22">
        <f t="shared" si="4"/>
        <v>192.141</v>
      </c>
      <c r="H38" s="22">
        <f t="shared" si="4"/>
        <v>1480.029</v>
      </c>
      <c r="I38" s="22">
        <f t="shared" si="4"/>
        <v>45.548</v>
      </c>
    </row>
    <row r="39" spans="1:9" ht="15.75">
      <c r="A39" s="30"/>
      <c r="B39" s="39" t="s">
        <v>19</v>
      </c>
      <c r="C39" s="22"/>
      <c r="D39" s="38">
        <f>D38/D33*100-100</f>
        <v>0.663888888888863</v>
      </c>
      <c r="F39" s="38">
        <f>F38/F33*100-100</f>
        <v>-9.47099999999999</v>
      </c>
      <c r="G39" s="38">
        <f>G38/G33*100-100</f>
        <v>-26.382758620689657</v>
      </c>
      <c r="H39" s="38">
        <f>H38/H32*100-100</f>
        <v>18.53223132553279</v>
      </c>
      <c r="I39" s="38">
        <f>I38/I32*100-100</f>
        <v>-15.792198188204836</v>
      </c>
    </row>
    <row r="40" spans="1:9" ht="15.75">
      <c r="A40" s="30"/>
      <c r="B40" s="136" t="s">
        <v>65</v>
      </c>
      <c r="C40" s="22"/>
      <c r="D40" s="38"/>
      <c r="E40" s="132">
        <v>0.558</v>
      </c>
      <c r="F40" s="38"/>
      <c r="G40" s="38"/>
      <c r="H40" s="38"/>
      <c r="I40" s="38"/>
    </row>
    <row r="41" spans="1:9" ht="31.5">
      <c r="A41" s="30"/>
      <c r="B41" s="91" t="s">
        <v>59</v>
      </c>
      <c r="C41" s="22"/>
      <c r="D41" s="37">
        <v>14</v>
      </c>
      <c r="E41" s="37"/>
      <c r="F41" s="37">
        <v>29</v>
      </c>
      <c r="G41" s="37">
        <v>57</v>
      </c>
      <c r="H41" s="22"/>
      <c r="I41" s="22"/>
    </row>
    <row r="42" spans="2:9" ht="12.75">
      <c r="B42" s="88" t="s">
        <v>54</v>
      </c>
      <c r="D42" s="67"/>
      <c r="E42" s="67"/>
      <c r="F42" s="67"/>
      <c r="G42" s="67"/>
      <c r="H42" s="67"/>
      <c r="I42" s="67"/>
    </row>
    <row r="43" spans="2:9" ht="15.75">
      <c r="B43" s="76"/>
      <c r="C43" s="77"/>
      <c r="D43" s="67"/>
      <c r="E43" s="67"/>
      <c r="F43" s="67"/>
      <c r="G43" s="67"/>
      <c r="H43" s="67"/>
      <c r="I43" s="67"/>
    </row>
    <row r="44" spans="2:7" ht="15.75">
      <c r="B44" s="76"/>
      <c r="C44" s="90"/>
      <c r="D44" s="67"/>
      <c r="E44" s="67"/>
      <c r="F44" s="67"/>
      <c r="G44" s="67"/>
    </row>
    <row r="45" spans="2:9" ht="15.75">
      <c r="B45" s="76"/>
      <c r="C45" s="90"/>
      <c r="D45" s="67"/>
      <c r="E45" s="67"/>
      <c r="F45" s="67"/>
      <c r="G45" s="67"/>
      <c r="H45" s="66"/>
      <c r="I45" s="66"/>
    </row>
    <row r="46" spans="2:9" ht="15.75">
      <c r="B46" s="76"/>
      <c r="C46" s="90"/>
      <c r="D46" s="67"/>
      <c r="E46" s="67"/>
      <c r="F46" s="67"/>
      <c r="G46" s="67"/>
      <c r="I46" s="66"/>
    </row>
    <row r="47" spans="2:9" ht="15.75">
      <c r="B47" s="76"/>
      <c r="C47" s="90"/>
      <c r="D47" s="67"/>
      <c r="E47" s="67"/>
      <c r="F47" s="67"/>
      <c r="G47" s="67"/>
      <c r="H47" s="67"/>
      <c r="I47" s="67"/>
    </row>
    <row r="48" spans="2:7" ht="15.75">
      <c r="B48" s="76"/>
      <c r="C48" s="90"/>
      <c r="D48" s="67"/>
      <c r="E48" s="67"/>
      <c r="G48" s="67"/>
    </row>
    <row r="49" spans="2:5" ht="15.75">
      <c r="B49" s="76"/>
      <c r="C49" s="77"/>
      <c r="D49" s="67"/>
      <c r="E49" s="67"/>
    </row>
    <row r="50" spans="2:5" ht="15.75">
      <c r="B50" s="76"/>
      <c r="D50" s="66"/>
      <c r="E50" s="66"/>
    </row>
    <row r="51" spans="2:5" ht="15.75">
      <c r="B51" s="76"/>
      <c r="D51" s="66"/>
      <c r="E51" s="66"/>
    </row>
    <row r="52" spans="2:5" ht="15.75">
      <c r="B52" s="76"/>
      <c r="D52" s="66"/>
      <c r="E52" s="66"/>
    </row>
    <row r="54" spans="1:9" s="55" customFormat="1" ht="15.75">
      <c r="A54" s="141"/>
      <c r="B54" s="142"/>
      <c r="C54" s="111"/>
      <c r="D54" s="111"/>
      <c r="E54" s="111"/>
      <c r="F54" s="111"/>
      <c r="G54" s="111"/>
      <c r="H54" s="112"/>
      <c r="I54" s="111"/>
    </row>
  </sheetData>
  <sheetProtection/>
  <mergeCells count="9">
    <mergeCell ref="A6:A8"/>
    <mergeCell ref="B6:B8"/>
    <mergeCell ref="C6:C8"/>
    <mergeCell ref="D6:G6"/>
    <mergeCell ref="H6:H8"/>
    <mergeCell ref="I6:I8"/>
    <mergeCell ref="D7:E7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zoomScalePageLayoutView="0" workbookViewId="0" topLeftCell="A1">
      <selection activeCell="A33" sqref="A33:I33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27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73" t="s">
        <v>2</v>
      </c>
      <c r="I6" s="176" t="s">
        <v>56</v>
      </c>
    </row>
    <row r="7" spans="1:9" ht="22.5" customHeight="1">
      <c r="A7" s="171"/>
      <c r="B7" s="174"/>
      <c r="C7" s="174"/>
      <c r="D7" s="180" t="s">
        <v>4</v>
      </c>
      <c r="E7" s="181"/>
      <c r="F7" s="58"/>
      <c r="G7" s="58"/>
      <c r="H7" s="174"/>
      <c r="I7" s="177"/>
    </row>
    <row r="8" spans="1:9" ht="24" customHeight="1">
      <c r="A8" s="172"/>
      <c r="B8" s="175"/>
      <c r="C8" s="172"/>
      <c r="D8" s="126" t="s">
        <v>62</v>
      </c>
      <c r="E8" s="126" t="s">
        <v>63</v>
      </c>
      <c r="F8" s="58" t="s">
        <v>5</v>
      </c>
      <c r="G8" s="58" t="s">
        <v>6</v>
      </c>
      <c r="H8" s="172"/>
      <c r="I8" s="178"/>
    </row>
    <row r="9" spans="1:9" ht="15.75">
      <c r="A9" s="99"/>
      <c r="B9" s="29" t="s">
        <v>83</v>
      </c>
      <c r="C9" s="17"/>
      <c r="D9" s="21"/>
      <c r="E9" s="21"/>
      <c r="F9" s="21"/>
      <c r="G9" s="21"/>
      <c r="H9" s="24"/>
      <c r="I9" s="21"/>
    </row>
    <row r="10" spans="1:9" ht="15.75">
      <c r="A10" s="155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9" ht="15.75">
      <c r="A11" s="102">
        <v>101</v>
      </c>
      <c r="B11" s="19" t="s">
        <v>97</v>
      </c>
      <c r="C11" s="22">
        <v>150</v>
      </c>
      <c r="D11" s="22">
        <v>3.42</v>
      </c>
      <c r="E11" s="22">
        <v>0.17</v>
      </c>
      <c r="F11" s="22">
        <v>3.51</v>
      </c>
      <c r="G11" s="22">
        <v>9.9</v>
      </c>
      <c r="H11" s="22">
        <v>85.05</v>
      </c>
      <c r="I11" s="22">
        <v>2.02</v>
      </c>
    </row>
    <row r="12" spans="1:9" ht="15.75">
      <c r="A12" s="97">
        <v>416</v>
      </c>
      <c r="B12" s="19" t="s">
        <v>21</v>
      </c>
      <c r="C12" s="22">
        <v>180</v>
      </c>
      <c r="D12" s="22">
        <v>3.67</v>
      </c>
      <c r="E12" s="22">
        <v>0.35</v>
      </c>
      <c r="F12" s="22">
        <v>3.19</v>
      </c>
      <c r="G12" s="22">
        <v>15.82</v>
      </c>
      <c r="H12" s="23">
        <v>107</v>
      </c>
      <c r="I12" s="22">
        <v>1.43</v>
      </c>
    </row>
    <row r="13" spans="1:9" ht="15.75">
      <c r="A13" s="98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07"/>
      <c r="B14" s="41"/>
      <c r="C14" s="83">
        <v>375</v>
      </c>
      <c r="D14" s="47">
        <f aca="true" t="shared" si="0" ref="D14:I14">SUM(D10:D13)</f>
        <v>9.84</v>
      </c>
      <c r="E14" s="47">
        <f t="shared" si="0"/>
        <v>0.85</v>
      </c>
      <c r="F14" s="47">
        <f t="shared" si="0"/>
        <v>15.2</v>
      </c>
      <c r="G14" s="47">
        <f t="shared" si="0"/>
        <v>42.160000000000004</v>
      </c>
      <c r="H14" s="47">
        <f t="shared" si="0"/>
        <v>345.05</v>
      </c>
      <c r="I14" s="47">
        <f t="shared" si="0"/>
        <v>3.45</v>
      </c>
    </row>
    <row r="15" spans="1:9" ht="15.75">
      <c r="A15" s="107"/>
      <c r="B15" s="49" t="s">
        <v>84</v>
      </c>
      <c r="C15" s="25"/>
      <c r="D15" s="47"/>
      <c r="E15" s="47"/>
      <c r="F15" s="47"/>
      <c r="G15" s="47"/>
      <c r="H15" s="47"/>
      <c r="I15" s="47"/>
    </row>
    <row r="16" spans="1:9" s="69" customFormat="1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4"/>
      <c r="B17" s="28" t="s">
        <v>36</v>
      </c>
      <c r="C17" s="26"/>
      <c r="D17" s="26"/>
      <c r="E17" s="26"/>
      <c r="F17" s="26"/>
      <c r="G17" s="26"/>
      <c r="H17" s="44"/>
      <c r="I17" s="26"/>
    </row>
    <row r="18" spans="1:9" ht="15.75" customHeight="1">
      <c r="A18" s="106">
        <v>13</v>
      </c>
      <c r="B18" s="72" t="s">
        <v>144</v>
      </c>
      <c r="C18" s="15">
        <v>60</v>
      </c>
      <c r="D18" s="15">
        <v>0.45</v>
      </c>
      <c r="E18" s="15">
        <v>0</v>
      </c>
      <c r="F18" s="15">
        <v>3.65</v>
      </c>
      <c r="G18" s="15">
        <v>1.42</v>
      </c>
      <c r="H18" s="15">
        <v>40.38</v>
      </c>
      <c r="I18" s="15">
        <v>5.7</v>
      </c>
    </row>
    <row r="19" spans="1:9" s="74" customFormat="1" ht="17.25" customHeight="1">
      <c r="A19" s="114">
        <v>69</v>
      </c>
      <c r="B19" s="125" t="s">
        <v>91</v>
      </c>
      <c r="C19" s="89">
        <v>200</v>
      </c>
      <c r="D19" s="17">
        <v>2.8</v>
      </c>
      <c r="E19" s="17">
        <v>0</v>
      </c>
      <c r="F19" s="17">
        <v>4.08</v>
      </c>
      <c r="G19" s="17">
        <v>11.6</v>
      </c>
      <c r="H19" s="24">
        <v>94.6</v>
      </c>
      <c r="I19" s="17">
        <v>5</v>
      </c>
    </row>
    <row r="20" spans="1:9" ht="15.75">
      <c r="A20" s="97">
        <v>311</v>
      </c>
      <c r="B20" s="19" t="s">
        <v>92</v>
      </c>
      <c r="C20" s="26">
        <v>180</v>
      </c>
      <c r="D20" s="22">
        <v>22.47</v>
      </c>
      <c r="E20" s="22">
        <v>0.3</v>
      </c>
      <c r="F20" s="22">
        <v>9.14</v>
      </c>
      <c r="G20" s="22">
        <v>24.72</v>
      </c>
      <c r="H20" s="22">
        <v>271</v>
      </c>
      <c r="I20" s="22">
        <v>10.45</v>
      </c>
    </row>
    <row r="21" spans="1:9" ht="16.5" customHeight="1">
      <c r="A21" s="97">
        <v>372</v>
      </c>
      <c r="B21" s="19" t="s">
        <v>93</v>
      </c>
      <c r="C21" s="22">
        <v>30</v>
      </c>
      <c r="D21" s="38">
        <v>0.42</v>
      </c>
      <c r="E21" s="38">
        <v>0.02</v>
      </c>
      <c r="F21" s="38">
        <v>1.48</v>
      </c>
      <c r="G21" s="68">
        <v>1.76</v>
      </c>
      <c r="H21" s="37">
        <v>22.22</v>
      </c>
      <c r="I21" s="38">
        <f>-A23389</f>
        <v>0</v>
      </c>
    </row>
    <row r="22" spans="1:9" ht="17.25" customHeight="1">
      <c r="A22" s="161">
        <v>390</v>
      </c>
      <c r="B22" s="19" t="s">
        <v>94</v>
      </c>
      <c r="C22" s="23">
        <v>180</v>
      </c>
      <c r="D22" s="22">
        <v>0.14</v>
      </c>
      <c r="E22" s="22">
        <v>0</v>
      </c>
      <c r="F22" s="22">
        <v>0.14</v>
      </c>
      <c r="G22" s="23">
        <v>21.49</v>
      </c>
      <c r="H22" s="22">
        <v>87.84</v>
      </c>
      <c r="I22" s="22">
        <v>1.54</v>
      </c>
    </row>
    <row r="23" spans="1:9" ht="17.25" customHeight="1">
      <c r="A23" s="150"/>
      <c r="B23" s="19" t="s">
        <v>103</v>
      </c>
      <c r="C23" s="23">
        <v>20</v>
      </c>
      <c r="D23" s="22">
        <v>2</v>
      </c>
      <c r="E23" s="22">
        <v>0</v>
      </c>
      <c r="F23" s="22">
        <v>2.62</v>
      </c>
      <c r="G23" s="23">
        <v>17.8</v>
      </c>
      <c r="H23" s="22">
        <v>103.5</v>
      </c>
      <c r="I23" s="22">
        <v>0</v>
      </c>
    </row>
    <row r="24" spans="1:9" ht="15.75">
      <c r="A24" s="103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13" ht="15.75">
      <c r="A25" s="98"/>
      <c r="B25" s="40"/>
      <c r="C25" s="85">
        <v>900</v>
      </c>
      <c r="D25" s="43">
        <f aca="true" t="shared" si="1" ref="D25:I25">SUM(D18:D24)</f>
        <v>31.78</v>
      </c>
      <c r="E25" s="43">
        <f t="shared" si="1"/>
        <v>0.32</v>
      </c>
      <c r="F25" s="43">
        <f t="shared" si="1"/>
        <v>21.660000000000004</v>
      </c>
      <c r="G25" s="43">
        <f t="shared" si="1"/>
        <v>98.94</v>
      </c>
      <c r="H25" s="43">
        <f t="shared" si="1"/>
        <v>716.0400000000001</v>
      </c>
      <c r="I25" s="43">
        <f t="shared" si="1"/>
        <v>22.689999999999998</v>
      </c>
      <c r="J25" s="71"/>
      <c r="K25" s="71"/>
      <c r="L25" s="71"/>
      <c r="M25" s="71"/>
    </row>
    <row r="26" spans="1:9" ht="18.75" customHeight="1">
      <c r="A26" s="97"/>
      <c r="B26" s="49"/>
      <c r="C26" s="44"/>
      <c r="D26" s="26"/>
      <c r="E26" s="26"/>
      <c r="F26" s="26"/>
      <c r="G26" s="44"/>
      <c r="H26" s="26"/>
      <c r="I26" s="26"/>
    </row>
    <row r="27" spans="1:9" ht="15.75">
      <c r="A27" s="104"/>
      <c r="B27" s="20"/>
      <c r="C27" s="22"/>
      <c r="D27" s="22"/>
      <c r="E27" s="22"/>
      <c r="F27" s="22"/>
      <c r="G27" s="37"/>
      <c r="H27" s="22"/>
      <c r="I27" s="22"/>
    </row>
    <row r="28" spans="1:9" ht="15.75">
      <c r="A28" s="97"/>
      <c r="B28" s="20"/>
      <c r="C28" s="22"/>
      <c r="D28" s="22"/>
      <c r="E28" s="22"/>
      <c r="F28" s="22"/>
      <c r="G28" s="22"/>
      <c r="H28" s="23"/>
      <c r="I28" s="22"/>
    </row>
    <row r="29" spans="1:9" ht="15.75">
      <c r="A29" s="108"/>
      <c r="B29" s="46"/>
      <c r="C29" s="84"/>
      <c r="D29" s="43"/>
      <c r="E29" s="43"/>
      <c r="F29" s="43"/>
      <c r="G29" s="43"/>
      <c r="H29" s="43"/>
      <c r="I29" s="43"/>
    </row>
    <row r="30" spans="1:9" ht="15.75">
      <c r="A30" s="97"/>
      <c r="B30" s="48" t="s">
        <v>74</v>
      </c>
      <c r="C30" s="22"/>
      <c r="D30" s="27"/>
      <c r="E30" s="27"/>
      <c r="F30" s="26"/>
      <c r="G30" s="44"/>
      <c r="H30" s="26"/>
      <c r="I30" s="26"/>
    </row>
    <row r="31" spans="1:9" ht="15.75">
      <c r="A31" s="97">
        <v>271</v>
      </c>
      <c r="B31" s="19" t="s">
        <v>145</v>
      </c>
      <c r="C31" s="23">
        <v>120</v>
      </c>
      <c r="D31" s="22">
        <v>17.98</v>
      </c>
      <c r="E31" s="22">
        <v>0.19</v>
      </c>
      <c r="F31" s="22">
        <v>6.07</v>
      </c>
      <c r="G31" s="22">
        <v>11.5</v>
      </c>
      <c r="H31" s="23">
        <v>172.5</v>
      </c>
      <c r="I31" s="22">
        <v>1.23</v>
      </c>
    </row>
    <row r="32" spans="1:9" ht="15.75">
      <c r="A32" s="165">
        <v>55</v>
      </c>
      <c r="B32" s="145" t="s">
        <v>87</v>
      </c>
      <c r="C32" s="87">
        <v>60</v>
      </c>
      <c r="D32" s="15">
        <v>1.4</v>
      </c>
      <c r="E32" s="15">
        <v>0</v>
      </c>
      <c r="F32" s="15">
        <v>2.74</v>
      </c>
      <c r="G32" s="15">
        <v>7.33</v>
      </c>
      <c r="H32" s="87">
        <v>60</v>
      </c>
      <c r="I32" s="15">
        <v>4.02</v>
      </c>
    </row>
    <row r="33" spans="1:9" ht="15.75">
      <c r="A33" s="160">
        <v>412</v>
      </c>
      <c r="B33" s="19" t="s">
        <v>95</v>
      </c>
      <c r="C33" s="22">
        <v>180</v>
      </c>
      <c r="D33" s="22">
        <v>0.12</v>
      </c>
      <c r="E33" s="22">
        <v>0.02</v>
      </c>
      <c r="F33" s="22">
        <v>0.02</v>
      </c>
      <c r="G33" s="22">
        <v>10.2</v>
      </c>
      <c r="H33" s="22">
        <v>41</v>
      </c>
      <c r="I33" s="22">
        <v>2.83</v>
      </c>
    </row>
    <row r="34" spans="1:9" ht="15.75">
      <c r="A34" s="166"/>
      <c r="B34" s="20" t="s">
        <v>22</v>
      </c>
      <c r="C34" s="22">
        <v>40</v>
      </c>
      <c r="D34" s="22">
        <v>2.96</v>
      </c>
      <c r="E34" s="22">
        <v>0</v>
      </c>
      <c r="F34" s="22">
        <v>1.16</v>
      </c>
      <c r="G34" s="22">
        <v>20.56</v>
      </c>
      <c r="H34" s="23">
        <v>100</v>
      </c>
      <c r="I34" s="22" t="s">
        <v>10</v>
      </c>
    </row>
    <row r="35" spans="1:12" ht="15.75">
      <c r="A35" s="109"/>
      <c r="B35" s="40"/>
      <c r="C35" s="85">
        <v>330</v>
      </c>
      <c r="D35" s="47">
        <f>SUM(D31:D34)</f>
        <v>22.46</v>
      </c>
      <c r="E35" s="47">
        <f>SUM(E31:E34)</f>
        <v>0.21</v>
      </c>
      <c r="F35" s="47">
        <f>SUM(F31:F34)</f>
        <v>9.99</v>
      </c>
      <c r="G35" s="47">
        <f>SUM(G31:G34)</f>
        <v>49.589999999999996</v>
      </c>
      <c r="H35" s="47">
        <f>SUM(H31:H34)</f>
        <v>373.5</v>
      </c>
      <c r="I35" s="25">
        <v>10</v>
      </c>
      <c r="J35" s="14"/>
      <c r="K35" s="14"/>
      <c r="L35" s="14"/>
    </row>
    <row r="36" spans="1:9" ht="16.5" customHeight="1">
      <c r="A36" s="102"/>
      <c r="B36" s="39" t="s">
        <v>43</v>
      </c>
      <c r="C36" s="146">
        <v>1706</v>
      </c>
      <c r="D36" s="57">
        <f>D14+D16+D25+D20+D29+D35</f>
        <v>87.05000000000001</v>
      </c>
      <c r="E36" s="57">
        <f>E14+E16+E25+E20+E29+E35</f>
        <v>1.68</v>
      </c>
      <c r="F36" s="57">
        <f>F35+F29+F25+F16+F14</f>
        <v>46.85000000000001</v>
      </c>
      <c r="G36" s="57">
        <f>G35+G29+G25+G16+G14</f>
        <v>200.79</v>
      </c>
      <c r="H36" s="57">
        <f>H35+H29+H25+H16+H14</f>
        <v>1477.26</v>
      </c>
      <c r="I36" s="47">
        <f>SUM(I31:I35)</f>
        <v>18.08</v>
      </c>
    </row>
    <row r="37" spans="1:9" ht="16.5" customHeight="1">
      <c r="A37" s="97"/>
      <c r="B37" s="39" t="s">
        <v>20</v>
      </c>
      <c r="C37" s="39"/>
      <c r="D37" s="10">
        <v>54</v>
      </c>
      <c r="E37" s="10"/>
      <c r="F37" s="10">
        <v>60</v>
      </c>
      <c r="G37" s="10">
        <v>261</v>
      </c>
      <c r="H37" s="10">
        <v>1800</v>
      </c>
      <c r="I37" s="57">
        <f>I36+I29+I25+I16+I14</f>
        <v>46.22</v>
      </c>
    </row>
    <row r="38" spans="1:9" ht="15.75">
      <c r="A38" s="97"/>
      <c r="B38" s="5" t="s">
        <v>19</v>
      </c>
      <c r="D38" s="9">
        <f>D36/D37*100-100</f>
        <v>61.203703703703724</v>
      </c>
      <c r="F38" s="9">
        <f>F36/F37*100-100</f>
        <v>-21.916666666666657</v>
      </c>
      <c r="G38" s="9">
        <f>G36/G37*100-100</f>
        <v>-23.06896551724138</v>
      </c>
      <c r="H38" s="9">
        <f>H36/H37*100-100</f>
        <v>-17.930000000000007</v>
      </c>
      <c r="I38" s="10">
        <v>50</v>
      </c>
    </row>
    <row r="39" spans="1:9" ht="15.75">
      <c r="A39" s="19"/>
      <c r="B39" s="136" t="s">
        <v>65</v>
      </c>
      <c r="C39" s="8"/>
      <c r="D39" s="9"/>
      <c r="E39" s="128"/>
      <c r="F39" s="9"/>
      <c r="G39" s="9"/>
      <c r="H39" s="9"/>
      <c r="I39" s="9">
        <f>I37/I38*100-100</f>
        <v>-7.560000000000002</v>
      </c>
    </row>
    <row r="40" spans="1:9" ht="15.75">
      <c r="A40" s="30"/>
      <c r="B40" s="5" t="s">
        <v>33</v>
      </c>
      <c r="C40" s="22"/>
      <c r="D40" s="22">
        <v>1</v>
      </c>
      <c r="E40" s="22"/>
      <c r="F40" s="79">
        <f>F36/D36</f>
        <v>0.5381964388282596</v>
      </c>
      <c r="G40" s="37">
        <f>G36/D36</f>
        <v>2.306605399195864</v>
      </c>
      <c r="H40" s="22"/>
      <c r="I40" s="9"/>
    </row>
    <row r="41" spans="1:9" ht="30" customHeight="1">
      <c r="A41" s="30"/>
      <c r="B41" s="91" t="s">
        <v>64</v>
      </c>
      <c r="C41" s="22"/>
      <c r="D41" s="15">
        <v>16</v>
      </c>
      <c r="E41" s="15"/>
      <c r="F41" s="135">
        <v>30</v>
      </c>
      <c r="G41" s="122">
        <v>54</v>
      </c>
      <c r="H41" s="22"/>
      <c r="I41" s="22"/>
    </row>
    <row r="42" spans="2:9" ht="16.5" customHeight="1">
      <c r="B42" s="88" t="s">
        <v>54</v>
      </c>
      <c r="I42" s="22"/>
    </row>
    <row r="44" spans="2:3" ht="15.75">
      <c r="B44" s="76"/>
      <c r="C44" s="67"/>
    </row>
    <row r="45" spans="2:3" ht="15.75">
      <c r="B45" s="76"/>
      <c r="C45" s="67"/>
    </row>
    <row r="46" spans="2:3" ht="15.75">
      <c r="B46" s="76"/>
      <c r="C46" s="67"/>
    </row>
    <row r="47" spans="2:3" ht="15.75">
      <c r="B47" s="76"/>
      <c r="C47" s="67"/>
    </row>
    <row r="48" spans="2:3" ht="15.75">
      <c r="B48" s="76"/>
      <c r="C48" s="67"/>
    </row>
    <row r="52" spans="2:3" ht="15.75">
      <c r="B52" s="76"/>
      <c r="C52" s="133"/>
    </row>
    <row r="53" spans="2:3" ht="15.75">
      <c r="B53" s="76"/>
      <c r="C53" s="133"/>
    </row>
    <row r="54" spans="2:3" ht="15.75">
      <c r="B54" s="76"/>
      <c r="C54" s="133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9" customFormat="1" ht="23.2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73" t="s">
        <v>2</v>
      </c>
      <c r="I6" s="176" t="s">
        <v>38</v>
      </c>
    </row>
    <row r="7" spans="1:9" s="59" customFormat="1" ht="23.2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74"/>
      <c r="I7" s="177"/>
    </row>
    <row r="8" spans="1:9" s="59" customFormat="1" ht="23.25" customHeight="1">
      <c r="A8" s="172"/>
      <c r="B8" s="175"/>
      <c r="C8" s="172"/>
      <c r="D8" s="126" t="s">
        <v>62</v>
      </c>
      <c r="E8" s="126" t="s">
        <v>63</v>
      </c>
      <c r="F8" s="183"/>
      <c r="G8" s="183"/>
      <c r="H8" s="172"/>
      <c r="I8" s="178"/>
    </row>
    <row r="9" spans="1:9" ht="15.75">
      <c r="A9" s="99"/>
      <c r="B9" s="29" t="s">
        <v>73</v>
      </c>
      <c r="C9" s="17"/>
      <c r="D9" s="21"/>
      <c r="E9" s="21"/>
      <c r="F9" s="21"/>
      <c r="G9" s="21"/>
      <c r="H9" s="24"/>
      <c r="I9" s="21"/>
    </row>
    <row r="10" spans="1:9" ht="15.75">
      <c r="A10" s="97">
        <v>3</v>
      </c>
      <c r="B10" s="20" t="s">
        <v>88</v>
      </c>
      <c r="C10" s="26" t="s">
        <v>89</v>
      </c>
      <c r="D10" s="75">
        <v>5.2</v>
      </c>
      <c r="E10" s="75">
        <v>2.77</v>
      </c>
      <c r="F10" s="26">
        <v>6.96</v>
      </c>
      <c r="G10" s="26">
        <v>15.5</v>
      </c>
      <c r="H10" s="44">
        <v>146.12</v>
      </c>
      <c r="I10" s="26">
        <v>0.06</v>
      </c>
    </row>
    <row r="11" spans="1:9" ht="15.75">
      <c r="A11" s="96">
        <v>101</v>
      </c>
      <c r="B11" s="72" t="s">
        <v>102</v>
      </c>
      <c r="C11" s="15">
        <v>150</v>
      </c>
      <c r="D11" s="15">
        <v>3.9</v>
      </c>
      <c r="E11" s="122">
        <v>0.08</v>
      </c>
      <c r="F11" s="15">
        <v>3.79</v>
      </c>
      <c r="G11" s="15">
        <v>12.31</v>
      </c>
      <c r="H11" s="87">
        <v>99.15</v>
      </c>
      <c r="I11" s="15">
        <v>0.6</v>
      </c>
    </row>
    <row r="12" spans="1:9" ht="15.75">
      <c r="A12" s="97">
        <v>414</v>
      </c>
      <c r="B12" s="19" t="s">
        <v>23</v>
      </c>
      <c r="C12" s="22">
        <v>180</v>
      </c>
      <c r="D12" s="3">
        <v>2.85</v>
      </c>
      <c r="E12" s="3">
        <v>0.09</v>
      </c>
      <c r="F12" s="3">
        <v>2.41</v>
      </c>
      <c r="G12" s="3">
        <v>14.36</v>
      </c>
      <c r="H12" s="3">
        <v>91</v>
      </c>
      <c r="I12" s="22">
        <v>1.17</v>
      </c>
    </row>
    <row r="13" spans="1:9" ht="15.75">
      <c r="A13" s="97"/>
      <c r="B13" s="41"/>
      <c r="C13" s="22"/>
      <c r="D13" s="22"/>
      <c r="E13" s="22"/>
      <c r="F13" s="22"/>
      <c r="G13" s="22"/>
      <c r="H13" s="23"/>
      <c r="I13" s="22"/>
    </row>
    <row r="14" spans="1:9" ht="15.75">
      <c r="A14" s="105"/>
      <c r="B14" s="49"/>
      <c r="C14" s="83">
        <v>378</v>
      </c>
      <c r="D14" s="47">
        <f aca="true" t="shared" si="0" ref="D14:I14">SUM(D10:D13)</f>
        <v>11.95</v>
      </c>
      <c r="E14" s="47">
        <f t="shared" si="0"/>
        <v>2.94</v>
      </c>
      <c r="F14" s="47">
        <f t="shared" si="0"/>
        <v>13.16</v>
      </c>
      <c r="G14" s="47">
        <f t="shared" si="0"/>
        <v>42.17</v>
      </c>
      <c r="H14" s="47">
        <f t="shared" si="0"/>
        <v>336.27</v>
      </c>
      <c r="I14" s="47">
        <f t="shared" si="0"/>
        <v>1.8299999999999998</v>
      </c>
    </row>
    <row r="15" spans="1:9" ht="15.75">
      <c r="A15" s="105"/>
      <c r="B15" s="49" t="s">
        <v>69</v>
      </c>
      <c r="C15" s="83"/>
      <c r="D15" s="47"/>
      <c r="E15" s="47"/>
      <c r="F15" s="47"/>
      <c r="G15" s="47"/>
      <c r="H15" s="47"/>
      <c r="I15" s="47"/>
    </row>
    <row r="16" spans="1:9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38"/>
      <c r="B17" s="28" t="s">
        <v>50</v>
      </c>
      <c r="C17" s="54"/>
      <c r="D17" s="54"/>
      <c r="E17" s="54"/>
      <c r="F17" s="54"/>
      <c r="G17" s="54"/>
      <c r="H17" s="54"/>
      <c r="I17" s="81"/>
    </row>
    <row r="18" spans="1:9" ht="16.5" customHeight="1">
      <c r="A18" s="106">
        <v>86</v>
      </c>
      <c r="B18" s="72" t="s">
        <v>143</v>
      </c>
      <c r="C18" s="15">
        <v>200</v>
      </c>
      <c r="D18" s="15">
        <v>2.2</v>
      </c>
      <c r="E18" s="15">
        <v>0</v>
      </c>
      <c r="F18" s="15">
        <v>2.8</v>
      </c>
      <c r="G18" s="15">
        <v>11.7</v>
      </c>
      <c r="H18" s="15">
        <v>91.5</v>
      </c>
      <c r="I18" s="15">
        <v>8.2</v>
      </c>
    </row>
    <row r="19" spans="1:9" ht="15.75">
      <c r="A19" s="96">
        <v>144</v>
      </c>
      <c r="B19" s="72" t="s">
        <v>104</v>
      </c>
      <c r="C19" s="87">
        <v>130</v>
      </c>
      <c r="D19" s="15">
        <v>1.4</v>
      </c>
      <c r="E19" s="15">
        <v>6.5</v>
      </c>
      <c r="F19" s="122">
        <v>7.7</v>
      </c>
      <c r="G19" s="15">
        <v>20.15</v>
      </c>
      <c r="H19" s="87">
        <v>161.2</v>
      </c>
      <c r="I19" s="15">
        <v>9.4</v>
      </c>
    </row>
    <row r="20" spans="1:9" ht="15.75">
      <c r="A20" s="96">
        <v>261</v>
      </c>
      <c r="B20" s="72" t="s">
        <v>146</v>
      </c>
      <c r="C20" s="87">
        <v>80</v>
      </c>
      <c r="D20" s="15">
        <v>7.93</v>
      </c>
      <c r="E20" s="15">
        <v>7.48</v>
      </c>
      <c r="F20" s="122">
        <v>4.55</v>
      </c>
      <c r="G20" s="15">
        <v>2.2</v>
      </c>
      <c r="H20" s="87">
        <v>81</v>
      </c>
      <c r="I20" s="15">
        <v>1.8</v>
      </c>
    </row>
    <row r="21" spans="1:9" ht="15.75" customHeight="1">
      <c r="A21" s="150">
        <v>394</v>
      </c>
      <c r="B21" s="19" t="s">
        <v>100</v>
      </c>
      <c r="C21" s="23">
        <v>180</v>
      </c>
      <c r="D21" s="22">
        <v>0.9</v>
      </c>
      <c r="E21" s="22">
        <v>0</v>
      </c>
      <c r="F21" s="22">
        <v>0.018</v>
      </c>
      <c r="G21" s="23">
        <v>24.99</v>
      </c>
      <c r="H21" s="23">
        <v>101.7</v>
      </c>
      <c r="I21" s="22">
        <v>0.36</v>
      </c>
    </row>
    <row r="22" spans="1:9" ht="15.75" customHeight="1">
      <c r="A22" s="150"/>
      <c r="B22" s="19" t="s">
        <v>103</v>
      </c>
      <c r="C22" s="23">
        <v>20</v>
      </c>
      <c r="D22" s="22">
        <v>2</v>
      </c>
      <c r="E22" s="22">
        <v>0</v>
      </c>
      <c r="F22" s="22">
        <v>2.62</v>
      </c>
      <c r="G22" s="23">
        <v>17.8</v>
      </c>
      <c r="H22" s="22">
        <v>103.5</v>
      </c>
      <c r="I22" s="22">
        <v>0</v>
      </c>
    </row>
    <row r="23" spans="1:9" ht="15.75">
      <c r="A23" s="150">
        <v>386</v>
      </c>
      <c r="B23" s="19" t="s">
        <v>32</v>
      </c>
      <c r="C23" s="23">
        <v>100</v>
      </c>
      <c r="D23" s="22">
        <v>0.4</v>
      </c>
      <c r="E23" s="22">
        <v>0</v>
      </c>
      <c r="F23" s="22">
        <v>0</v>
      </c>
      <c r="G23" s="23">
        <v>9.8</v>
      </c>
      <c r="H23" s="23">
        <v>44</v>
      </c>
      <c r="I23" s="22">
        <v>10</v>
      </c>
    </row>
    <row r="24" spans="1:9" ht="15.75">
      <c r="A24" s="103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05"/>
      <c r="B25" s="28"/>
      <c r="C25" s="86">
        <v>878</v>
      </c>
      <c r="D25" s="33">
        <f aca="true" t="shared" si="1" ref="D25:I25">SUM(D18:D24)</f>
        <v>18.33</v>
      </c>
      <c r="E25" s="33">
        <f t="shared" si="1"/>
        <v>13.98</v>
      </c>
      <c r="F25" s="33">
        <f t="shared" si="1"/>
        <v>18.238000000000003</v>
      </c>
      <c r="G25" s="33">
        <f t="shared" si="1"/>
        <v>106.78999999999999</v>
      </c>
      <c r="H25" s="33">
        <f t="shared" si="1"/>
        <v>679.4</v>
      </c>
      <c r="I25" s="33">
        <f t="shared" si="1"/>
        <v>29.76</v>
      </c>
    </row>
    <row r="26" spans="1:9" ht="16.5" customHeight="1">
      <c r="A26" s="96"/>
      <c r="B26" s="50"/>
      <c r="C26" s="22"/>
      <c r="D26" s="22"/>
      <c r="E26" s="22"/>
      <c r="F26" s="22"/>
      <c r="G26" s="22"/>
      <c r="H26" s="22"/>
      <c r="I26" s="22"/>
    </row>
    <row r="27" spans="1:9" ht="15.75">
      <c r="A27" s="105"/>
      <c r="B27" s="28" t="s">
        <v>71</v>
      </c>
      <c r="C27" s="82"/>
      <c r="D27" s="33"/>
      <c r="E27" s="33"/>
      <c r="F27" s="33"/>
      <c r="G27" s="33"/>
      <c r="H27" s="33"/>
      <c r="I27" s="33"/>
    </row>
    <row r="28" spans="1:9" ht="15.75">
      <c r="A28" s="104">
        <v>251</v>
      </c>
      <c r="B28" s="19" t="s">
        <v>105</v>
      </c>
      <c r="C28" s="22">
        <v>70</v>
      </c>
      <c r="D28" s="22">
        <v>12.4</v>
      </c>
      <c r="E28" s="22">
        <v>0.1</v>
      </c>
      <c r="F28" s="22">
        <v>8.47</v>
      </c>
      <c r="G28" s="22">
        <v>12.86</v>
      </c>
      <c r="H28" s="22">
        <v>177.8</v>
      </c>
      <c r="I28" s="22">
        <v>0.16</v>
      </c>
    </row>
    <row r="29" spans="1:16" s="8" customFormat="1" ht="16.5" customHeight="1">
      <c r="A29" s="97">
        <v>369</v>
      </c>
      <c r="B29" s="19" t="s">
        <v>106</v>
      </c>
      <c r="C29" s="22">
        <v>30</v>
      </c>
      <c r="D29" s="22">
        <v>0.58</v>
      </c>
      <c r="E29" s="22">
        <v>0</v>
      </c>
      <c r="F29" s="22">
        <v>1.37</v>
      </c>
      <c r="G29" s="22">
        <v>3.96</v>
      </c>
      <c r="H29" s="22">
        <v>30.44</v>
      </c>
      <c r="I29" s="22">
        <v>0.08</v>
      </c>
      <c r="J29" s="55"/>
      <c r="K29" s="55"/>
      <c r="L29" s="55"/>
      <c r="M29" s="55"/>
      <c r="N29" s="55"/>
      <c r="O29" s="55"/>
      <c r="P29" s="55"/>
    </row>
    <row r="30" spans="1:9" ht="15.75">
      <c r="A30" s="102"/>
      <c r="B30" s="20" t="s">
        <v>22</v>
      </c>
      <c r="C30" s="22">
        <v>40</v>
      </c>
      <c r="D30" s="22">
        <v>2.96</v>
      </c>
      <c r="E30" s="22">
        <v>0</v>
      </c>
      <c r="F30" s="22">
        <v>1.16</v>
      </c>
      <c r="G30" s="22">
        <v>20.56</v>
      </c>
      <c r="H30" s="23">
        <v>100</v>
      </c>
      <c r="I30" s="22" t="s">
        <v>10</v>
      </c>
    </row>
    <row r="31" spans="1:9" ht="15.75">
      <c r="A31" s="97">
        <v>419</v>
      </c>
      <c r="B31" s="41" t="s">
        <v>109</v>
      </c>
      <c r="C31" s="22">
        <v>180</v>
      </c>
      <c r="D31" s="22">
        <v>4.58</v>
      </c>
      <c r="E31" s="22">
        <v>0</v>
      </c>
      <c r="F31" s="22">
        <v>4.08</v>
      </c>
      <c r="G31" s="22">
        <v>7.58</v>
      </c>
      <c r="H31" s="23">
        <v>85</v>
      </c>
      <c r="I31" s="22">
        <v>2.05</v>
      </c>
    </row>
    <row r="32" spans="1:9" ht="15.75">
      <c r="A32" s="98"/>
      <c r="B32" s="40"/>
      <c r="C32" s="25"/>
      <c r="D32" s="25"/>
      <c r="E32" s="25"/>
      <c r="F32" s="25"/>
      <c r="G32" s="25"/>
      <c r="H32" s="42"/>
      <c r="I32" s="25"/>
    </row>
    <row r="33" spans="1:9" ht="15.75">
      <c r="A33" s="40"/>
      <c r="B33" s="39"/>
      <c r="C33" s="143">
        <v>350</v>
      </c>
      <c r="D33" s="47">
        <f aca="true" t="shared" si="2" ref="D33:I33">SUM(D29:D32)</f>
        <v>8.120000000000001</v>
      </c>
      <c r="E33" s="47">
        <f t="shared" si="2"/>
        <v>0</v>
      </c>
      <c r="F33" s="47">
        <f t="shared" si="2"/>
        <v>6.61</v>
      </c>
      <c r="G33" s="47">
        <f t="shared" si="2"/>
        <v>32.1</v>
      </c>
      <c r="H33" s="47">
        <f t="shared" si="2"/>
        <v>215.44</v>
      </c>
      <c r="I33" s="47">
        <f t="shared" si="2"/>
        <v>2.13</v>
      </c>
    </row>
    <row r="34" spans="1:9" ht="15.75">
      <c r="A34" s="34"/>
      <c r="B34" s="39" t="s">
        <v>44</v>
      </c>
      <c r="C34" s="147">
        <v>1706</v>
      </c>
      <c r="D34" s="33">
        <f aca="true" t="shared" si="3" ref="D34:I34">D14+D17+D25+D27+D33</f>
        <v>38.4</v>
      </c>
      <c r="E34" s="33">
        <f t="shared" si="3"/>
        <v>16.92</v>
      </c>
      <c r="F34" s="33">
        <f t="shared" si="3"/>
        <v>38.008</v>
      </c>
      <c r="G34" s="33">
        <f t="shared" si="3"/>
        <v>181.05999999999997</v>
      </c>
      <c r="H34" s="33">
        <f t="shared" si="3"/>
        <v>1231.11</v>
      </c>
      <c r="I34" s="33">
        <f t="shared" si="3"/>
        <v>33.72</v>
      </c>
    </row>
    <row r="35" spans="1:9" ht="15.75">
      <c r="A35" s="34"/>
      <c r="B35" s="39" t="s">
        <v>20</v>
      </c>
      <c r="C35" s="147"/>
      <c r="D35" s="33"/>
      <c r="E35" s="33"/>
      <c r="F35" s="33"/>
      <c r="G35" s="33"/>
      <c r="H35" s="33"/>
      <c r="I35" s="33"/>
    </row>
    <row r="36" spans="1:9" ht="15.75">
      <c r="A36" s="8"/>
      <c r="B36" s="5" t="s">
        <v>19</v>
      </c>
      <c r="C36" s="39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136" t="s">
        <v>65</v>
      </c>
      <c r="C37" s="8"/>
      <c r="D37" s="6">
        <f>D34/D36*100-100</f>
        <v>-28.888888888888886</v>
      </c>
      <c r="F37" s="6">
        <f>F34/F36*100-100</f>
        <v>-36.65333333333333</v>
      </c>
      <c r="G37" s="6">
        <f>G34/G36*100-100</f>
        <v>-30.628352490421463</v>
      </c>
      <c r="H37" s="6">
        <f>H34/H36*100-100</f>
        <v>-31.605000000000004</v>
      </c>
      <c r="I37" s="6">
        <f>I34/I36*100-100</f>
        <v>-32.56</v>
      </c>
    </row>
    <row r="38" spans="1:9" ht="15.75">
      <c r="A38" s="8"/>
      <c r="B38" s="5" t="s">
        <v>33</v>
      </c>
      <c r="C38" s="8"/>
      <c r="D38" s="6"/>
      <c r="E38" s="127">
        <v>0.526</v>
      </c>
      <c r="F38" s="6"/>
      <c r="G38" s="6"/>
      <c r="H38" s="6"/>
      <c r="I38" s="6"/>
    </row>
    <row r="39" spans="1:9" ht="31.5">
      <c r="A39" s="30"/>
      <c r="B39" s="91" t="s">
        <v>64</v>
      </c>
      <c r="C39" s="22"/>
      <c r="D39" s="22">
        <v>1</v>
      </c>
      <c r="E39" s="22"/>
      <c r="F39" s="79">
        <f>F34/D34</f>
        <v>0.9897916666666667</v>
      </c>
      <c r="G39" s="37">
        <f>G34/D34</f>
        <v>4.715104166666666</v>
      </c>
      <c r="H39" s="22"/>
      <c r="I39" s="22"/>
    </row>
    <row r="40" spans="1:9" ht="30.75" customHeight="1">
      <c r="A40" s="30"/>
      <c r="B40" s="88" t="s">
        <v>54</v>
      </c>
      <c r="C40" s="22"/>
      <c r="D40" s="15">
        <v>14</v>
      </c>
      <c r="E40" s="15"/>
      <c r="F40" s="135">
        <v>26</v>
      </c>
      <c r="G40" s="122">
        <v>60</v>
      </c>
      <c r="H40" s="22"/>
      <c r="I40" s="22"/>
    </row>
    <row r="42" ht="15.75">
      <c r="B42" s="76"/>
    </row>
    <row r="43" spans="2:3" ht="15.75">
      <c r="B43" s="76"/>
      <c r="C43" s="67"/>
    </row>
    <row r="44" spans="2:3" ht="15.75">
      <c r="B44" s="76"/>
      <c r="C44" s="67"/>
    </row>
    <row r="45" spans="2:3" ht="15.75">
      <c r="B45" s="76"/>
      <c r="C45" s="67"/>
    </row>
    <row r="46" spans="2:3" ht="15.75">
      <c r="B46" s="76"/>
      <c r="C46" s="67"/>
    </row>
    <row r="47" ht="12.75">
      <c r="C47" s="67"/>
    </row>
    <row r="49" ht="15.75">
      <c r="B49" s="76"/>
    </row>
    <row r="50" spans="2:3" ht="15.75">
      <c r="B50" s="76"/>
      <c r="C50" s="78"/>
    </row>
    <row r="51" spans="2:3" ht="15.75">
      <c r="B51" s="76"/>
      <c r="C51" s="78"/>
    </row>
    <row r="52" ht="12.75">
      <c r="C52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4">
      <selection activeCell="C32" sqref="C32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85" t="s">
        <v>2</v>
      </c>
      <c r="I6" s="182" t="s">
        <v>38</v>
      </c>
    </row>
    <row r="7" spans="1:9" ht="25.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1" customHeight="1">
      <c r="A8" s="172"/>
      <c r="B8" s="175"/>
      <c r="C8" s="172"/>
      <c r="D8" s="126" t="s">
        <v>62</v>
      </c>
      <c r="E8" s="126" t="s">
        <v>63</v>
      </c>
      <c r="F8" s="183"/>
      <c r="G8" s="183"/>
      <c r="H8" s="187"/>
      <c r="I8" s="183"/>
    </row>
    <row r="9" spans="1:9" ht="15.75">
      <c r="A9" s="17"/>
      <c r="B9" s="29" t="s">
        <v>37</v>
      </c>
      <c r="C9" s="17"/>
      <c r="D9" s="21"/>
      <c r="E9" s="21"/>
      <c r="F9" s="21"/>
      <c r="G9" s="21"/>
      <c r="H9" s="24"/>
      <c r="I9" s="21"/>
    </row>
    <row r="10" spans="1:9" ht="15.75">
      <c r="A10" s="97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9" ht="15.75">
      <c r="A11" s="102">
        <v>190</v>
      </c>
      <c r="B11" s="19" t="s">
        <v>139</v>
      </c>
      <c r="C11" s="22">
        <v>200</v>
      </c>
      <c r="D11" s="22">
        <v>6</v>
      </c>
      <c r="E11" s="22">
        <v>0</v>
      </c>
      <c r="F11" s="22">
        <v>6.5</v>
      </c>
      <c r="G11" s="22">
        <v>51.8</v>
      </c>
      <c r="H11" s="22">
        <v>290</v>
      </c>
      <c r="I11" s="22">
        <v>0.8</v>
      </c>
    </row>
    <row r="12" spans="1:9" ht="15.75">
      <c r="A12" s="97">
        <v>414</v>
      </c>
      <c r="B12" s="19" t="s">
        <v>23</v>
      </c>
      <c r="C12" s="22">
        <v>180</v>
      </c>
      <c r="D12" s="3">
        <v>2.85</v>
      </c>
      <c r="E12" s="3">
        <v>0.09</v>
      </c>
      <c r="F12" s="3">
        <v>2.41</v>
      </c>
      <c r="G12" s="3">
        <v>14.36</v>
      </c>
      <c r="H12" s="3">
        <v>91</v>
      </c>
      <c r="I12" s="22">
        <v>1.17</v>
      </c>
    </row>
    <row r="13" spans="1:9" ht="15.75">
      <c r="A13" s="105"/>
      <c r="B13" s="41"/>
      <c r="C13" s="83">
        <v>425</v>
      </c>
      <c r="D13" s="47">
        <f aca="true" t="shared" si="0" ref="D13:I13">SUM(D10:D12)</f>
        <v>11.6</v>
      </c>
      <c r="E13" s="47">
        <f t="shared" si="0"/>
        <v>0.42000000000000004</v>
      </c>
      <c r="F13" s="47">
        <f t="shared" si="0"/>
        <v>17.41</v>
      </c>
      <c r="G13" s="47">
        <f t="shared" si="0"/>
        <v>82.6</v>
      </c>
      <c r="H13" s="47">
        <f t="shared" si="0"/>
        <v>534</v>
      </c>
      <c r="I13" s="47">
        <f t="shared" si="0"/>
        <v>1.97</v>
      </c>
    </row>
    <row r="14" spans="1:9" ht="15.75">
      <c r="A14" s="105"/>
      <c r="B14" s="49" t="s">
        <v>69</v>
      </c>
      <c r="C14" s="25"/>
      <c r="D14" s="47"/>
      <c r="E14" s="47"/>
      <c r="F14" s="47"/>
      <c r="G14" s="47"/>
      <c r="H14" s="47"/>
      <c r="I14" s="47"/>
    </row>
    <row r="15" spans="1:9" ht="15.75">
      <c r="A15" s="151">
        <v>418</v>
      </c>
      <c r="B15" s="70" t="s">
        <v>138</v>
      </c>
      <c r="C15" s="22">
        <v>100</v>
      </c>
      <c r="D15" s="54">
        <v>0.5</v>
      </c>
      <c r="E15" s="54">
        <v>0</v>
      </c>
      <c r="F15" s="54">
        <v>0</v>
      </c>
      <c r="G15" s="54">
        <v>10.1</v>
      </c>
      <c r="H15" s="54">
        <v>42.67</v>
      </c>
      <c r="I15" s="81">
        <v>2</v>
      </c>
    </row>
    <row r="16" spans="1:9" ht="15.75">
      <c r="A16" s="104"/>
      <c r="B16" s="28" t="s">
        <v>36</v>
      </c>
      <c r="C16" s="31"/>
      <c r="D16" s="31"/>
      <c r="E16" s="31"/>
      <c r="F16" s="31"/>
      <c r="G16" s="31"/>
      <c r="H16" s="31"/>
      <c r="I16" s="31"/>
    </row>
    <row r="17" spans="1:9" ht="15.75">
      <c r="A17" s="97">
        <v>14</v>
      </c>
      <c r="B17" s="19" t="s">
        <v>147</v>
      </c>
      <c r="C17" s="22">
        <v>60</v>
      </c>
      <c r="D17" s="22">
        <v>0.67</v>
      </c>
      <c r="E17" s="22">
        <v>0</v>
      </c>
      <c r="F17" s="22">
        <v>3.7</v>
      </c>
      <c r="G17" s="22">
        <v>2.83</v>
      </c>
      <c r="H17" s="22">
        <v>47.46</v>
      </c>
      <c r="I17" s="22">
        <v>12.25</v>
      </c>
    </row>
    <row r="18" spans="1:9" ht="15.75" customHeight="1">
      <c r="A18" s="100">
        <v>63</v>
      </c>
      <c r="B18" s="51" t="s">
        <v>119</v>
      </c>
      <c r="C18" s="23">
        <v>200</v>
      </c>
      <c r="D18" s="22">
        <v>1.45</v>
      </c>
      <c r="E18" s="22">
        <v>0</v>
      </c>
      <c r="F18" s="22">
        <v>3.92</v>
      </c>
      <c r="G18" s="23">
        <v>12.74</v>
      </c>
      <c r="H18" s="22">
        <v>102.5</v>
      </c>
      <c r="I18" s="22">
        <v>10.37</v>
      </c>
    </row>
    <row r="19" spans="1:9" ht="15.75">
      <c r="A19" s="97">
        <v>315</v>
      </c>
      <c r="B19" s="19" t="s">
        <v>31</v>
      </c>
      <c r="C19" s="22">
        <v>140</v>
      </c>
      <c r="D19" s="22">
        <v>12.37</v>
      </c>
      <c r="E19" s="22">
        <v>0.28</v>
      </c>
      <c r="F19" s="22">
        <v>7.94</v>
      </c>
      <c r="G19" s="22">
        <v>17.54</v>
      </c>
      <c r="H19" s="22">
        <v>187.83</v>
      </c>
      <c r="I19" s="22">
        <v>17.53</v>
      </c>
    </row>
    <row r="20" spans="1:9" ht="15.75" customHeight="1">
      <c r="A20" s="97">
        <v>373</v>
      </c>
      <c r="B20" s="19" t="s">
        <v>24</v>
      </c>
      <c r="C20" s="23">
        <v>50</v>
      </c>
      <c r="D20" s="22">
        <v>0.95</v>
      </c>
      <c r="E20" s="22">
        <v>0.28</v>
      </c>
      <c r="F20" s="22">
        <v>2.94</v>
      </c>
      <c r="G20" s="22">
        <v>3.98</v>
      </c>
      <c r="H20" s="23">
        <v>46.15</v>
      </c>
      <c r="I20" s="22">
        <v>1.16</v>
      </c>
    </row>
    <row r="21" spans="1:9" ht="17.25" customHeight="1">
      <c r="A21" s="161">
        <v>390</v>
      </c>
      <c r="B21" s="19" t="s">
        <v>94</v>
      </c>
      <c r="C21" s="23">
        <v>180</v>
      </c>
      <c r="D21" s="22">
        <v>0.14</v>
      </c>
      <c r="E21" s="22">
        <v>0</v>
      </c>
      <c r="F21" s="22">
        <v>0.14</v>
      </c>
      <c r="G21" s="23">
        <v>21.49</v>
      </c>
      <c r="H21" s="22">
        <v>87.84</v>
      </c>
      <c r="I21" s="22">
        <v>1.54</v>
      </c>
    </row>
    <row r="22" spans="1:9" ht="15.75">
      <c r="A22" s="103"/>
      <c r="B22" s="19" t="s">
        <v>11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07"/>
      <c r="B23" s="40"/>
      <c r="C23" s="143">
        <v>730</v>
      </c>
      <c r="D23" s="43">
        <f aca="true" t="shared" si="1" ref="D23:I23">SUM(D18:D22)</f>
        <v>18.409999999999997</v>
      </c>
      <c r="E23" s="43">
        <f t="shared" si="1"/>
        <v>0.56</v>
      </c>
      <c r="F23" s="43">
        <f t="shared" si="1"/>
        <v>15.49</v>
      </c>
      <c r="G23" s="43">
        <f t="shared" si="1"/>
        <v>75.9</v>
      </c>
      <c r="H23" s="43">
        <f t="shared" si="1"/>
        <v>520.82</v>
      </c>
      <c r="I23" s="43">
        <f t="shared" si="1"/>
        <v>30.599999999999998</v>
      </c>
    </row>
    <row r="24" spans="1:9" ht="15.75">
      <c r="A24" s="97"/>
      <c r="B24" s="19"/>
      <c r="C24" s="22"/>
      <c r="D24" s="22"/>
      <c r="E24" s="22"/>
      <c r="F24" s="22"/>
      <c r="G24" s="22"/>
      <c r="H24" s="22"/>
      <c r="I24" s="22"/>
    </row>
    <row r="25" spans="1:9" ht="15.75">
      <c r="A25" s="105"/>
      <c r="B25" s="50"/>
      <c r="C25" s="82"/>
      <c r="D25" s="33"/>
      <c r="E25" s="33"/>
      <c r="F25" s="33"/>
      <c r="G25" s="33"/>
      <c r="H25" s="33"/>
      <c r="I25" s="33"/>
    </row>
    <row r="26" spans="1:9" ht="15.75">
      <c r="A26" s="104"/>
      <c r="B26" s="28" t="s">
        <v>72</v>
      </c>
      <c r="C26" s="21"/>
      <c r="D26" s="32"/>
      <c r="E26" s="32"/>
      <c r="F26" s="32"/>
      <c r="G26" s="32"/>
      <c r="H26" s="32"/>
      <c r="I26" s="32"/>
    </row>
    <row r="27" spans="1:9" ht="15.75">
      <c r="A27" s="102">
        <v>456</v>
      </c>
      <c r="B27" s="19" t="s">
        <v>142</v>
      </c>
      <c r="C27" s="22">
        <v>50</v>
      </c>
      <c r="D27" s="22">
        <v>3.9</v>
      </c>
      <c r="E27" s="22">
        <v>0.14</v>
      </c>
      <c r="F27" s="22">
        <v>3.06</v>
      </c>
      <c r="G27" s="22">
        <v>26.93</v>
      </c>
      <c r="H27" s="22">
        <v>151</v>
      </c>
      <c r="I27" s="22">
        <v>0</v>
      </c>
    </row>
    <row r="28" spans="1:9" ht="15.75">
      <c r="A28" s="102">
        <v>419</v>
      </c>
      <c r="B28" s="19" t="s">
        <v>109</v>
      </c>
      <c r="C28" s="22">
        <v>180</v>
      </c>
      <c r="D28" s="22">
        <v>5.48</v>
      </c>
      <c r="E28" s="22">
        <v>0</v>
      </c>
      <c r="F28" s="22">
        <v>4.88</v>
      </c>
      <c r="G28" s="22">
        <v>9.07</v>
      </c>
      <c r="H28" s="22">
        <v>102</v>
      </c>
      <c r="I28" s="22">
        <v>2.46</v>
      </c>
    </row>
    <row r="29" spans="1:9" ht="15.75">
      <c r="A29" s="109">
        <v>386</v>
      </c>
      <c r="B29" s="40" t="s">
        <v>32</v>
      </c>
      <c r="C29" s="42">
        <v>100</v>
      </c>
      <c r="D29" s="25">
        <v>0.2</v>
      </c>
      <c r="E29" s="25">
        <v>0</v>
      </c>
      <c r="F29" s="25">
        <v>0</v>
      </c>
      <c r="G29" s="25">
        <v>4.9</v>
      </c>
      <c r="H29" s="25">
        <v>22</v>
      </c>
      <c r="I29" s="25">
        <v>5</v>
      </c>
    </row>
    <row r="30" spans="1:9" ht="15.75">
      <c r="A30" s="40"/>
      <c r="B30" s="40"/>
      <c r="C30" s="85">
        <v>350</v>
      </c>
      <c r="D30" s="43">
        <f aca="true" t="shared" si="2" ref="D30:I30">SUM(D27:D29)</f>
        <v>9.58</v>
      </c>
      <c r="E30" s="43">
        <f t="shared" si="2"/>
        <v>0.14</v>
      </c>
      <c r="F30" s="43">
        <f t="shared" si="2"/>
        <v>7.9399999999999995</v>
      </c>
      <c r="G30" s="43">
        <f t="shared" si="2"/>
        <v>40.9</v>
      </c>
      <c r="H30" s="43">
        <f t="shared" si="2"/>
        <v>275</v>
      </c>
      <c r="I30" s="43">
        <f t="shared" si="2"/>
        <v>7.46</v>
      </c>
    </row>
    <row r="31" spans="1:9" ht="15.75">
      <c r="A31" s="34"/>
      <c r="B31" s="39" t="s">
        <v>45</v>
      </c>
      <c r="C31" s="148">
        <v>1605</v>
      </c>
      <c r="D31" s="33">
        <f aca="true" t="shared" si="3" ref="D31:I31">D30+D25+D23+D15+D13</f>
        <v>40.089999999999996</v>
      </c>
      <c r="E31" s="33">
        <f t="shared" si="3"/>
        <v>1.12</v>
      </c>
      <c r="F31" s="33">
        <f t="shared" si="3"/>
        <v>40.84</v>
      </c>
      <c r="G31" s="33">
        <f t="shared" si="3"/>
        <v>209.5</v>
      </c>
      <c r="H31" s="33">
        <f t="shared" si="3"/>
        <v>1372.49</v>
      </c>
      <c r="I31" s="33">
        <f t="shared" si="3"/>
        <v>42.029999999999994</v>
      </c>
    </row>
    <row r="32" spans="1:9" ht="15.75">
      <c r="A32" s="8"/>
      <c r="B32" s="39" t="s">
        <v>20</v>
      </c>
      <c r="C32" s="39"/>
      <c r="D32" s="10">
        <v>54</v>
      </c>
      <c r="E32" s="10"/>
      <c r="F32" s="10">
        <v>60</v>
      </c>
      <c r="G32" s="10">
        <v>261</v>
      </c>
      <c r="H32" s="10">
        <v>1800</v>
      </c>
      <c r="I32" s="10">
        <v>50</v>
      </c>
    </row>
    <row r="33" spans="1:9" ht="15.75">
      <c r="A33" s="8"/>
      <c r="B33" s="5" t="s">
        <v>19</v>
      </c>
      <c r="C33" s="8"/>
      <c r="D33" s="6">
        <f>D31/D32*100-100</f>
        <v>-25.759259259259267</v>
      </c>
      <c r="F33" s="6">
        <f>F31/F32*100-100</f>
        <v>-31.933333333333323</v>
      </c>
      <c r="G33" s="6">
        <f>G31/G32*100-100</f>
        <v>-19.731800766283527</v>
      </c>
      <c r="H33" s="6">
        <f>H31/H32*100-100</f>
        <v>-23.75055555555555</v>
      </c>
      <c r="I33" s="6">
        <f>I31/I32*100-100</f>
        <v>-15.940000000000012</v>
      </c>
    </row>
    <row r="34" spans="1:9" ht="15.75">
      <c r="A34" s="8"/>
      <c r="B34" s="136" t="s">
        <v>65</v>
      </c>
      <c r="C34" s="8"/>
      <c r="D34" s="6"/>
      <c r="E34" s="127">
        <v>0.672</v>
      </c>
      <c r="F34" s="6"/>
      <c r="G34" s="6"/>
      <c r="H34" s="6"/>
      <c r="I34" s="6"/>
    </row>
    <row r="35" spans="1:9" ht="15.75">
      <c r="A35" s="30"/>
      <c r="B35" s="5" t="s">
        <v>33</v>
      </c>
      <c r="C35" s="22"/>
      <c r="D35" s="22">
        <v>1</v>
      </c>
      <c r="E35" s="22"/>
      <c r="F35" s="79">
        <f>F31/D31</f>
        <v>1.0187079072087803</v>
      </c>
      <c r="G35" s="37">
        <f>G31/D31</f>
        <v>5.225742080319282</v>
      </c>
      <c r="H35" s="22"/>
      <c r="I35" s="22"/>
    </row>
    <row r="36" spans="1:9" ht="30" customHeight="1">
      <c r="A36" s="30"/>
      <c r="B36" s="91" t="s">
        <v>64</v>
      </c>
      <c r="C36" s="22"/>
      <c r="D36" s="15">
        <v>18</v>
      </c>
      <c r="E36" s="15"/>
      <c r="F36" s="135">
        <v>26</v>
      </c>
      <c r="G36" s="122">
        <v>56</v>
      </c>
      <c r="H36" s="22"/>
      <c r="I36" s="22"/>
    </row>
    <row r="37" ht="12.75">
      <c r="B37" s="88" t="s">
        <v>54</v>
      </c>
    </row>
    <row r="38" ht="12.75">
      <c r="B38" s="88"/>
    </row>
    <row r="39" spans="2:3" ht="15.75">
      <c r="B39" s="76"/>
      <c r="C39" s="67"/>
    </row>
    <row r="40" spans="2:3" ht="15.75">
      <c r="B40" s="76"/>
      <c r="C40" s="67"/>
    </row>
    <row r="41" spans="2:3" ht="15.75">
      <c r="B41" s="76"/>
      <c r="C41" s="67"/>
    </row>
    <row r="42" spans="2:3" ht="15.75">
      <c r="B42" s="76"/>
      <c r="C42" s="67"/>
    </row>
    <row r="43" spans="2:3" ht="15.75">
      <c r="B43" s="76"/>
      <c r="C43" s="67"/>
    </row>
    <row r="45" spans="2:3" ht="15.75">
      <c r="B45" s="76"/>
      <c r="C45" s="78"/>
    </row>
    <row r="46" spans="2:3" ht="15.75">
      <c r="B46" s="76"/>
      <c r="C46" s="78"/>
    </row>
    <row r="47" spans="2:3" ht="15.75">
      <c r="B47" s="76"/>
      <c r="C47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90" zoomScaleNormal="90" zoomScalePageLayoutView="0" workbookViewId="0" topLeftCell="A7">
      <selection activeCell="C35" sqref="C35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85" t="s">
        <v>2</v>
      </c>
      <c r="I6" s="182" t="s">
        <v>38</v>
      </c>
    </row>
    <row r="7" spans="1:9" ht="19.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4.75" customHeight="1">
      <c r="A8" s="172"/>
      <c r="B8" s="175"/>
      <c r="C8" s="172"/>
      <c r="D8" s="126" t="s">
        <v>62</v>
      </c>
      <c r="E8" s="126" t="s">
        <v>63</v>
      </c>
      <c r="F8" s="183"/>
      <c r="G8" s="183"/>
      <c r="H8" s="187"/>
      <c r="I8" s="183"/>
    </row>
    <row r="9" spans="1:9" ht="15.75">
      <c r="A9" s="99"/>
      <c r="B9" s="29" t="s">
        <v>61</v>
      </c>
      <c r="C9" s="17"/>
      <c r="D9" s="21"/>
      <c r="E9" s="21"/>
      <c r="F9" s="21"/>
      <c r="G9" s="21"/>
      <c r="H9" s="24"/>
      <c r="I9" s="21"/>
    </row>
    <row r="10" spans="1:9" ht="15.75">
      <c r="A10" s="97">
        <v>3</v>
      </c>
      <c r="B10" s="20" t="s">
        <v>88</v>
      </c>
      <c r="C10" s="26" t="s">
        <v>89</v>
      </c>
      <c r="D10" s="75">
        <v>5.2</v>
      </c>
      <c r="E10" s="75">
        <v>2.77</v>
      </c>
      <c r="F10" s="26">
        <v>6.96</v>
      </c>
      <c r="G10" s="26">
        <v>15.5</v>
      </c>
      <c r="H10" s="44">
        <v>146.12</v>
      </c>
      <c r="I10" s="26">
        <v>0.06</v>
      </c>
    </row>
    <row r="11" spans="1:9" ht="15.75">
      <c r="A11" s="139">
        <v>101</v>
      </c>
      <c r="B11" s="5" t="s">
        <v>107</v>
      </c>
      <c r="C11" s="63">
        <v>150</v>
      </c>
      <c r="D11" s="63">
        <v>4.4</v>
      </c>
      <c r="E11" s="63">
        <v>0.34</v>
      </c>
      <c r="F11" s="63">
        <v>4.4</v>
      </c>
      <c r="G11" s="62">
        <v>13.43</v>
      </c>
      <c r="H11" s="63">
        <v>111.6</v>
      </c>
      <c r="I11" s="63">
        <v>0.67</v>
      </c>
    </row>
    <row r="12" spans="1:9" ht="15.75">
      <c r="A12" s="139">
        <v>419</v>
      </c>
      <c r="B12" s="5" t="s">
        <v>108</v>
      </c>
      <c r="C12" s="22">
        <v>180</v>
      </c>
      <c r="D12" s="22">
        <v>5.48</v>
      </c>
      <c r="E12" s="22">
        <v>0</v>
      </c>
      <c r="F12" s="22">
        <v>4.88</v>
      </c>
      <c r="G12" s="22">
        <v>9.07</v>
      </c>
      <c r="H12" s="22">
        <v>102</v>
      </c>
      <c r="I12" s="22">
        <v>2.46</v>
      </c>
    </row>
    <row r="13" spans="1:14" ht="15.75">
      <c r="A13" s="97"/>
      <c r="B13" s="20"/>
      <c r="C13" s="22"/>
      <c r="D13" s="22"/>
      <c r="E13" s="22"/>
      <c r="F13" s="22"/>
      <c r="G13" s="22"/>
      <c r="H13" s="23"/>
      <c r="I13" s="22"/>
      <c r="J13" s="111"/>
      <c r="K13" s="111"/>
      <c r="L13" s="112"/>
      <c r="M13" s="111"/>
      <c r="N13" s="55"/>
    </row>
    <row r="14" spans="1:14" ht="15.75">
      <c r="A14" s="105"/>
      <c r="B14" s="41"/>
      <c r="C14" s="43">
        <v>378</v>
      </c>
      <c r="D14" s="47">
        <f aca="true" t="shared" si="0" ref="D14:I14">SUM(D10:D13)</f>
        <v>15.080000000000002</v>
      </c>
      <c r="E14" s="47">
        <f t="shared" si="0"/>
        <v>3.11</v>
      </c>
      <c r="F14" s="47">
        <f t="shared" si="0"/>
        <v>16.24</v>
      </c>
      <c r="G14" s="47">
        <f t="shared" si="0"/>
        <v>38</v>
      </c>
      <c r="H14" s="47">
        <f t="shared" si="0"/>
        <v>359.72</v>
      </c>
      <c r="I14" s="47">
        <f t="shared" si="0"/>
        <v>3.19</v>
      </c>
      <c r="J14" s="55"/>
      <c r="K14" s="55"/>
      <c r="L14" s="55"/>
      <c r="M14" s="55"/>
      <c r="N14" s="55"/>
    </row>
    <row r="15" spans="1:9" ht="15.75">
      <c r="A15" s="105"/>
      <c r="B15" s="49" t="s">
        <v>69</v>
      </c>
      <c r="C15" s="25"/>
      <c r="D15" s="47"/>
      <c r="E15" s="47"/>
      <c r="F15" s="47"/>
      <c r="G15" s="47"/>
      <c r="H15" s="47"/>
      <c r="I15" s="47"/>
    </row>
    <row r="16" spans="1:9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4"/>
      <c r="B17" s="28" t="s">
        <v>81</v>
      </c>
      <c r="C17" s="31"/>
      <c r="D17" s="31"/>
      <c r="E17" s="31"/>
      <c r="F17" s="31"/>
      <c r="G17" s="31"/>
      <c r="H17" s="31"/>
      <c r="I17" s="31"/>
    </row>
    <row r="18" spans="1:9" ht="15.75">
      <c r="A18" s="106">
        <v>46</v>
      </c>
      <c r="B18" s="72" t="s">
        <v>110</v>
      </c>
      <c r="C18" s="15">
        <v>60</v>
      </c>
      <c r="D18" s="15">
        <v>0.54</v>
      </c>
      <c r="E18" s="15">
        <v>0</v>
      </c>
      <c r="F18" s="15">
        <v>3.7</v>
      </c>
      <c r="G18" s="15">
        <v>5.05</v>
      </c>
      <c r="H18" s="15">
        <v>56.88</v>
      </c>
      <c r="I18" s="15">
        <v>6.14</v>
      </c>
    </row>
    <row r="19" spans="1:9" s="14" customFormat="1" ht="16.5" customHeight="1">
      <c r="A19" s="97">
        <v>73</v>
      </c>
      <c r="B19" s="19" t="s">
        <v>86</v>
      </c>
      <c r="C19" s="22">
        <v>200</v>
      </c>
      <c r="D19" s="22">
        <v>1.74</v>
      </c>
      <c r="E19" s="22">
        <v>0</v>
      </c>
      <c r="F19" s="22">
        <v>4.88</v>
      </c>
      <c r="G19" s="22">
        <v>8.48</v>
      </c>
      <c r="H19" s="22">
        <v>84.75</v>
      </c>
      <c r="I19" s="22">
        <v>18.46</v>
      </c>
    </row>
    <row r="20" spans="1:9" ht="15.75" customHeight="1">
      <c r="A20" s="103">
        <v>321</v>
      </c>
      <c r="B20" s="19" t="s">
        <v>67</v>
      </c>
      <c r="C20" s="23">
        <v>200</v>
      </c>
      <c r="D20" s="38">
        <v>20.3</v>
      </c>
      <c r="E20" s="38">
        <v>0.49</v>
      </c>
      <c r="F20" s="38">
        <v>17</v>
      </c>
      <c r="G20" s="68">
        <v>35.69</v>
      </c>
      <c r="H20" s="37">
        <v>377</v>
      </c>
      <c r="I20" s="38">
        <v>1.01</v>
      </c>
    </row>
    <row r="21" spans="1:9" ht="15.75">
      <c r="A21" s="161">
        <v>390</v>
      </c>
      <c r="B21" s="19" t="s">
        <v>94</v>
      </c>
      <c r="C21" s="23">
        <v>180</v>
      </c>
      <c r="D21" s="22">
        <v>0.14</v>
      </c>
      <c r="E21" s="22">
        <v>0</v>
      </c>
      <c r="F21" s="22">
        <v>0.14</v>
      </c>
      <c r="G21" s="23">
        <v>21.49</v>
      </c>
      <c r="H21" s="22">
        <v>87.84</v>
      </c>
      <c r="I21" s="22">
        <v>1.54</v>
      </c>
    </row>
    <row r="22" spans="1:9" ht="15.75">
      <c r="A22" s="150"/>
      <c r="B22" s="19" t="s">
        <v>103</v>
      </c>
      <c r="C22" s="23">
        <v>20</v>
      </c>
      <c r="D22" s="22">
        <v>2</v>
      </c>
      <c r="E22" s="22">
        <v>0</v>
      </c>
      <c r="F22" s="22">
        <v>2.62</v>
      </c>
      <c r="G22" s="23">
        <v>17.8</v>
      </c>
      <c r="H22" s="22">
        <v>103.5</v>
      </c>
      <c r="I22" s="22">
        <v>0</v>
      </c>
    </row>
    <row r="23" spans="1:9" ht="15.75">
      <c r="A23" s="103"/>
      <c r="B23" s="19" t="s">
        <v>11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07"/>
      <c r="B24" s="40"/>
      <c r="C24" s="143">
        <v>740</v>
      </c>
      <c r="D24" s="43">
        <f aca="true" t="shared" si="1" ref="D24:I24">SUM(D18:D23)</f>
        <v>28.220000000000002</v>
      </c>
      <c r="E24" s="43">
        <f t="shared" si="1"/>
        <v>0.49</v>
      </c>
      <c r="F24" s="43">
        <f t="shared" si="1"/>
        <v>28.89</v>
      </c>
      <c r="G24" s="43">
        <f t="shared" si="1"/>
        <v>108.66</v>
      </c>
      <c r="H24" s="43">
        <f t="shared" si="1"/>
        <v>806.47</v>
      </c>
      <c r="I24" s="43">
        <f t="shared" si="1"/>
        <v>27.150000000000002</v>
      </c>
    </row>
    <row r="25" spans="1:9" ht="16.5" customHeight="1">
      <c r="A25" s="110"/>
      <c r="B25" s="61"/>
      <c r="C25" s="63"/>
      <c r="D25" s="63"/>
      <c r="E25" s="63"/>
      <c r="F25" s="63"/>
      <c r="G25" s="63"/>
      <c r="H25" s="63"/>
      <c r="I25" s="63"/>
    </row>
    <row r="26" spans="1:9" ht="15.75">
      <c r="A26" s="105"/>
      <c r="B26" s="50"/>
      <c r="C26" s="82"/>
      <c r="D26" s="33"/>
      <c r="E26" s="33"/>
      <c r="F26" s="33"/>
      <c r="G26" s="33"/>
      <c r="H26" s="33"/>
      <c r="I26" s="33"/>
    </row>
    <row r="27" spans="1:9" ht="15.75">
      <c r="A27" s="104"/>
      <c r="B27" s="28" t="s">
        <v>82</v>
      </c>
      <c r="C27" s="21"/>
      <c r="D27" s="32"/>
      <c r="E27" s="32"/>
      <c r="F27" s="32"/>
      <c r="G27" s="32"/>
      <c r="H27" s="32"/>
      <c r="I27" s="32"/>
    </row>
    <row r="28" spans="1:9" ht="15.75">
      <c r="A28" s="104">
        <v>57</v>
      </c>
      <c r="B28" s="19" t="s">
        <v>111</v>
      </c>
      <c r="C28" s="23">
        <v>60</v>
      </c>
      <c r="D28" s="22">
        <v>0.72</v>
      </c>
      <c r="E28" s="22">
        <v>0</v>
      </c>
      <c r="F28" s="22">
        <v>2.82</v>
      </c>
      <c r="G28" s="22">
        <v>4.62</v>
      </c>
      <c r="H28" s="36">
        <v>47</v>
      </c>
      <c r="I28" s="22">
        <v>4.5</v>
      </c>
    </row>
    <row r="29" spans="1:9" ht="15.75">
      <c r="A29" s="107">
        <v>420</v>
      </c>
      <c r="B29" s="41" t="s">
        <v>66</v>
      </c>
      <c r="C29" s="25">
        <v>160</v>
      </c>
      <c r="D29" s="25">
        <v>4.64</v>
      </c>
      <c r="E29" s="25">
        <v>0</v>
      </c>
      <c r="F29" s="25">
        <v>4</v>
      </c>
      <c r="G29" s="42">
        <v>17.6</v>
      </c>
      <c r="H29" s="25">
        <v>124.8</v>
      </c>
      <c r="I29" s="22">
        <v>0</v>
      </c>
    </row>
    <row r="30" spans="1:9" ht="15.75">
      <c r="A30" s="97">
        <v>229</v>
      </c>
      <c r="B30" s="20" t="s">
        <v>113</v>
      </c>
      <c r="C30" s="22">
        <v>90</v>
      </c>
      <c r="D30" s="3">
        <v>7.9</v>
      </c>
      <c r="E30" s="3">
        <v>0</v>
      </c>
      <c r="F30" s="3">
        <v>15.2</v>
      </c>
      <c r="G30" s="3">
        <v>1.5</v>
      </c>
      <c r="H30" s="3">
        <v>176</v>
      </c>
      <c r="I30" s="22">
        <v>0.1</v>
      </c>
    </row>
    <row r="31" spans="1:9" ht="15.75">
      <c r="A31" s="102"/>
      <c r="B31" s="20" t="s">
        <v>22</v>
      </c>
      <c r="C31" s="22">
        <v>40</v>
      </c>
      <c r="D31" s="22">
        <v>2.96</v>
      </c>
      <c r="E31" s="22">
        <v>0</v>
      </c>
      <c r="F31" s="22">
        <v>1.16</v>
      </c>
      <c r="G31" s="22">
        <v>20.56</v>
      </c>
      <c r="H31" s="23">
        <v>100</v>
      </c>
      <c r="I31" s="22" t="s">
        <v>10</v>
      </c>
    </row>
    <row r="32" spans="1:9" ht="15.75">
      <c r="A32" s="109">
        <v>386</v>
      </c>
      <c r="B32" s="40" t="s">
        <v>32</v>
      </c>
      <c r="C32" s="42">
        <v>100</v>
      </c>
      <c r="D32" s="25">
        <v>0.2</v>
      </c>
      <c r="E32" s="25">
        <v>0</v>
      </c>
      <c r="F32" s="25">
        <v>0</v>
      </c>
      <c r="G32" s="25">
        <v>4.9</v>
      </c>
      <c r="H32" s="25">
        <v>22</v>
      </c>
      <c r="I32" s="25">
        <v>5</v>
      </c>
    </row>
    <row r="33" spans="1:9" ht="15.75">
      <c r="A33" s="107"/>
      <c r="B33" s="40"/>
      <c r="C33" s="85">
        <v>375</v>
      </c>
      <c r="D33" s="43">
        <f aca="true" t="shared" si="2" ref="D33:I33">SUM(D28:D32)</f>
        <v>16.419999999999998</v>
      </c>
      <c r="E33" s="43">
        <f t="shared" si="2"/>
        <v>0</v>
      </c>
      <c r="F33" s="43">
        <f t="shared" si="2"/>
        <v>23.18</v>
      </c>
      <c r="G33" s="43">
        <f t="shared" si="2"/>
        <v>49.18</v>
      </c>
      <c r="H33" s="43">
        <f t="shared" si="2"/>
        <v>469.8</v>
      </c>
      <c r="I33" s="43">
        <f t="shared" si="2"/>
        <v>9.6</v>
      </c>
    </row>
    <row r="34" spans="1:9" ht="15.75">
      <c r="A34" s="34"/>
      <c r="B34" s="39" t="s">
        <v>46</v>
      </c>
      <c r="C34" s="148">
        <v>1613</v>
      </c>
      <c r="D34" s="33">
        <f aca="true" t="shared" si="3" ref="D34:I34">D14+D16+D24+D26+D33</f>
        <v>60.22</v>
      </c>
      <c r="E34" s="33">
        <f t="shared" si="3"/>
        <v>3.5999999999999996</v>
      </c>
      <c r="F34" s="33">
        <f t="shared" si="3"/>
        <v>68.31</v>
      </c>
      <c r="G34" s="33">
        <f>G14+G16+G24+G26+G33</f>
        <v>205.94</v>
      </c>
      <c r="H34" s="33">
        <f t="shared" si="3"/>
        <v>1678.66</v>
      </c>
      <c r="I34" s="33">
        <f t="shared" si="3"/>
        <v>41.940000000000005</v>
      </c>
    </row>
    <row r="35" spans="1:9" ht="15.75">
      <c r="A35" s="8"/>
      <c r="B35" s="39" t="s">
        <v>20</v>
      </c>
      <c r="C35" s="39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19</v>
      </c>
      <c r="C36" s="8"/>
      <c r="D36" s="6">
        <f>D34/D35*100-100</f>
        <v>11.518518518518505</v>
      </c>
      <c r="F36" s="6">
        <f>F34/F35*100-100</f>
        <v>13.850000000000009</v>
      </c>
      <c r="G36" s="6">
        <f>G34/G35*100-100</f>
        <v>-21.095785440613028</v>
      </c>
      <c r="H36" s="6">
        <f>H34/H35*100-100</f>
        <v>-6.74111111111111</v>
      </c>
      <c r="I36" s="6">
        <f>I34/I35*100-100</f>
        <v>-16.11999999999999</v>
      </c>
    </row>
    <row r="37" spans="1:9" ht="15.75">
      <c r="A37" s="8"/>
      <c r="B37" s="136" t="s">
        <v>65</v>
      </c>
      <c r="C37" s="8"/>
      <c r="D37" s="6"/>
      <c r="E37" s="127">
        <v>0.471</v>
      </c>
      <c r="F37" s="6"/>
      <c r="G37" s="6"/>
      <c r="H37" s="6"/>
      <c r="I37" s="6"/>
    </row>
    <row r="38" spans="1:9" ht="15.75">
      <c r="A38" s="30"/>
      <c r="B38" s="5" t="s">
        <v>33</v>
      </c>
      <c r="C38" s="22"/>
      <c r="D38" s="22">
        <v>1</v>
      </c>
      <c r="E38" s="22"/>
      <c r="F38" s="79">
        <f>F34/D34</f>
        <v>1.1343407505812024</v>
      </c>
      <c r="G38" s="37">
        <f>G34/D34</f>
        <v>3.4197940883427433</v>
      </c>
      <c r="H38" s="22"/>
      <c r="I38" s="22"/>
    </row>
    <row r="39" spans="1:9" ht="30" customHeight="1">
      <c r="A39" s="30"/>
      <c r="B39" s="91" t="s">
        <v>64</v>
      </c>
      <c r="C39" s="22"/>
      <c r="D39" s="15">
        <v>14</v>
      </c>
      <c r="E39" s="15"/>
      <c r="F39" s="135">
        <v>29</v>
      </c>
      <c r="G39" s="122">
        <v>57</v>
      </c>
      <c r="H39" s="22"/>
      <c r="I39" s="22"/>
    </row>
    <row r="40" ht="12.75">
      <c r="B40" s="88" t="s">
        <v>54</v>
      </c>
    </row>
    <row r="42" spans="2:3" ht="15.75">
      <c r="B42" s="76"/>
      <c r="C42" s="78"/>
    </row>
    <row r="43" spans="2:3" ht="15.75">
      <c r="B43" s="76"/>
      <c r="C43" s="78"/>
    </row>
    <row r="44" spans="2:3" ht="15.75">
      <c r="B44" s="76"/>
      <c r="C44" s="78"/>
    </row>
    <row r="45" spans="2:3" ht="15.75">
      <c r="B45" s="76"/>
      <c r="C45" s="78"/>
    </row>
    <row r="46" spans="2:3" ht="15.75">
      <c r="B46" s="76"/>
      <c r="C46" s="78"/>
    </row>
    <row r="47" ht="12.75">
      <c r="C47" s="78"/>
    </row>
    <row r="49" spans="2:3" ht="15.75">
      <c r="B49" s="76"/>
      <c r="C49" s="78"/>
    </row>
    <row r="50" spans="2:3" ht="15.75">
      <c r="B50" s="76"/>
      <c r="C50" s="78"/>
    </row>
    <row r="51" spans="2:3" ht="15.75">
      <c r="B51" s="76"/>
      <c r="C51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zoomScalePageLayoutView="0" workbookViewId="0" topLeftCell="A4">
      <selection activeCell="G34" sqref="G34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73" t="s">
        <v>2</v>
      </c>
      <c r="I6" s="182" t="s">
        <v>38</v>
      </c>
    </row>
    <row r="7" spans="1:9" ht="24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2.5" customHeight="1">
      <c r="A8" s="172"/>
      <c r="B8" s="175"/>
      <c r="C8" s="172"/>
      <c r="D8" s="126" t="s">
        <v>62</v>
      </c>
      <c r="E8" s="126" t="s">
        <v>63</v>
      </c>
      <c r="F8" s="183"/>
      <c r="G8" s="183"/>
      <c r="H8" s="187"/>
      <c r="I8" s="183"/>
    </row>
    <row r="9" spans="1:9" ht="15.75">
      <c r="A9" s="99"/>
      <c r="B9" s="29" t="s">
        <v>34</v>
      </c>
      <c r="C9" s="17"/>
      <c r="D9" s="21"/>
      <c r="E9" s="21"/>
      <c r="F9" s="21"/>
      <c r="G9" s="21"/>
      <c r="H9" s="24"/>
      <c r="I9" s="21"/>
    </row>
    <row r="10" spans="1:9" ht="15.75">
      <c r="A10" s="97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9" s="74" customFormat="1" ht="16.5" customHeight="1">
      <c r="A11" s="106">
        <v>179</v>
      </c>
      <c r="B11" s="137" t="s">
        <v>140</v>
      </c>
      <c r="C11" s="15">
        <v>200</v>
      </c>
      <c r="D11" s="15">
        <v>8.6</v>
      </c>
      <c r="E11" s="15">
        <v>0.03</v>
      </c>
      <c r="F11" s="15">
        <v>5.9</v>
      </c>
      <c r="G11" s="15">
        <v>54.2</v>
      </c>
      <c r="H11" s="87">
        <v>304</v>
      </c>
      <c r="I11" s="15">
        <v>0</v>
      </c>
    </row>
    <row r="12" spans="1:9" ht="15.75">
      <c r="A12" s="155">
        <v>411</v>
      </c>
      <c r="B12" s="19" t="s">
        <v>13</v>
      </c>
      <c r="C12" s="22" t="s">
        <v>26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07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97"/>
      <c r="B14" s="53"/>
      <c r="C14" s="48">
        <v>435</v>
      </c>
      <c r="D14" s="57">
        <f aca="true" t="shared" si="0" ref="D14:I14">SUM(D10:D13)</f>
        <v>11.41</v>
      </c>
      <c r="E14" s="57">
        <f t="shared" si="0"/>
        <v>0.36</v>
      </c>
      <c r="F14" s="57">
        <f t="shared" si="0"/>
        <v>14.42</v>
      </c>
      <c r="G14" s="57">
        <f t="shared" si="0"/>
        <v>80.63</v>
      </c>
      <c r="H14" s="57">
        <f t="shared" si="0"/>
        <v>497</v>
      </c>
      <c r="I14" s="57">
        <f t="shared" si="0"/>
        <v>0.03</v>
      </c>
    </row>
    <row r="15" spans="1:9" ht="15.75">
      <c r="A15" s="97"/>
      <c r="B15" s="49" t="s">
        <v>49</v>
      </c>
      <c r="C15" s="22"/>
      <c r="D15" s="57"/>
      <c r="E15" s="57"/>
      <c r="F15" s="57"/>
      <c r="G15" s="57"/>
      <c r="H15" s="57"/>
      <c r="I15" s="57"/>
    </row>
    <row r="16" spans="1:9" s="69" customFormat="1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1"/>
      <c r="B17" s="28" t="s">
        <v>60</v>
      </c>
      <c r="C17" s="52"/>
      <c r="D17" s="52"/>
      <c r="E17" s="52"/>
      <c r="F17" s="52"/>
      <c r="G17" s="52"/>
      <c r="H17" s="52"/>
      <c r="I17" s="52"/>
    </row>
    <row r="18" spans="1:9" ht="15.75" customHeight="1">
      <c r="A18" s="97">
        <v>14</v>
      </c>
      <c r="B18" s="19" t="s">
        <v>147</v>
      </c>
      <c r="C18" s="22">
        <v>60</v>
      </c>
      <c r="D18" s="22">
        <v>0.67</v>
      </c>
      <c r="E18" s="22">
        <v>0</v>
      </c>
      <c r="F18" s="22">
        <v>3.7</v>
      </c>
      <c r="G18" s="22">
        <v>2.83</v>
      </c>
      <c r="H18" s="22">
        <v>47.46</v>
      </c>
      <c r="I18" s="22">
        <v>12.25</v>
      </c>
    </row>
    <row r="19" spans="1:9" s="74" customFormat="1" ht="17.25" customHeight="1">
      <c r="A19" s="140">
        <v>95</v>
      </c>
      <c r="B19" s="72" t="s">
        <v>114</v>
      </c>
      <c r="C19" s="16">
        <v>200</v>
      </c>
      <c r="D19" s="16">
        <v>8.58</v>
      </c>
      <c r="E19" s="16">
        <v>0.35</v>
      </c>
      <c r="F19" s="16">
        <v>8.4</v>
      </c>
      <c r="G19" s="16">
        <v>14.33</v>
      </c>
      <c r="H19" s="16">
        <v>167.25</v>
      </c>
      <c r="I19" s="16">
        <v>9.11</v>
      </c>
    </row>
    <row r="20" spans="1:9" ht="15.75">
      <c r="A20" s="97">
        <v>312</v>
      </c>
      <c r="B20" s="19" t="s">
        <v>115</v>
      </c>
      <c r="C20" s="26">
        <v>80</v>
      </c>
      <c r="D20" s="22">
        <v>9.98</v>
      </c>
      <c r="E20" s="22">
        <v>1.05</v>
      </c>
      <c r="F20" s="22">
        <v>8.11</v>
      </c>
      <c r="G20" s="22">
        <v>8.04</v>
      </c>
      <c r="H20" s="22">
        <v>145</v>
      </c>
      <c r="I20" s="22">
        <v>2.53</v>
      </c>
    </row>
    <row r="21" spans="1:9" ht="15.75">
      <c r="A21" s="97">
        <v>372</v>
      </c>
      <c r="B21" s="19" t="s">
        <v>93</v>
      </c>
      <c r="C21" s="22">
        <v>15</v>
      </c>
      <c r="D21" s="22">
        <v>0.21</v>
      </c>
      <c r="E21" s="22">
        <v>0.01</v>
      </c>
      <c r="F21" s="22">
        <v>0.74</v>
      </c>
      <c r="G21" s="22">
        <v>0.88</v>
      </c>
      <c r="H21" s="22">
        <v>11.11</v>
      </c>
      <c r="I21" s="22">
        <v>0</v>
      </c>
    </row>
    <row r="22" spans="1:9" ht="15.75">
      <c r="A22" s="103">
        <v>337</v>
      </c>
      <c r="B22" s="19" t="s">
        <v>116</v>
      </c>
      <c r="C22" s="23">
        <v>130</v>
      </c>
      <c r="D22" s="22">
        <v>3</v>
      </c>
      <c r="E22" s="22">
        <v>1</v>
      </c>
      <c r="F22" s="22">
        <v>3.2</v>
      </c>
      <c r="G22" s="23">
        <v>17.1</v>
      </c>
      <c r="H22" s="22">
        <v>109.7</v>
      </c>
      <c r="I22" s="22">
        <v>14</v>
      </c>
    </row>
    <row r="23" spans="1:9" ht="15.75">
      <c r="A23" s="97">
        <v>416</v>
      </c>
      <c r="B23" s="19" t="s">
        <v>21</v>
      </c>
      <c r="C23" s="22">
        <v>180</v>
      </c>
      <c r="D23" s="22">
        <v>3.67</v>
      </c>
      <c r="E23" s="22">
        <v>0.35</v>
      </c>
      <c r="F23" s="22">
        <v>3.19</v>
      </c>
      <c r="G23" s="22">
        <v>15.82</v>
      </c>
      <c r="H23" s="23">
        <v>107</v>
      </c>
      <c r="I23" s="22">
        <v>1.43</v>
      </c>
    </row>
    <row r="24" spans="1:9" ht="15.75">
      <c r="A24" s="103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97"/>
      <c r="B25" s="53"/>
      <c r="C25" s="48">
        <v>785</v>
      </c>
      <c r="D25" s="54">
        <f aca="true" t="shared" si="1" ref="D25:I25">SUM(D18:D24)</f>
        <v>29.61</v>
      </c>
      <c r="E25" s="54">
        <f t="shared" si="1"/>
        <v>2.7600000000000002</v>
      </c>
      <c r="F25" s="54">
        <f t="shared" si="1"/>
        <v>27.89</v>
      </c>
      <c r="G25" s="54">
        <f t="shared" si="1"/>
        <v>79.15</v>
      </c>
      <c r="H25" s="54">
        <f t="shared" si="1"/>
        <v>684.02</v>
      </c>
      <c r="I25" s="54">
        <f t="shared" si="1"/>
        <v>39.32</v>
      </c>
    </row>
    <row r="26" spans="1:9" ht="15.75">
      <c r="A26" s="97"/>
      <c r="B26" s="19"/>
      <c r="C26" s="22"/>
      <c r="D26" s="22"/>
      <c r="E26" s="22"/>
      <c r="F26" s="22"/>
      <c r="G26" s="22"/>
      <c r="H26" s="22"/>
      <c r="I26" s="22"/>
    </row>
    <row r="27" spans="1:9" ht="15.75">
      <c r="A27" s="105"/>
      <c r="B27" s="50"/>
      <c r="C27" s="82"/>
      <c r="D27" s="33"/>
      <c r="E27" s="33"/>
      <c r="F27" s="33"/>
      <c r="G27" s="33"/>
      <c r="H27" s="33"/>
      <c r="I27" s="33"/>
    </row>
    <row r="28" spans="1:9" ht="15.75">
      <c r="A28" s="60"/>
      <c r="B28" s="49" t="s">
        <v>71</v>
      </c>
      <c r="C28" s="21"/>
      <c r="D28" s="32"/>
      <c r="E28" s="32"/>
      <c r="F28" s="32"/>
      <c r="G28" s="32"/>
      <c r="H28" s="32"/>
      <c r="I28" s="32"/>
    </row>
    <row r="29" spans="1:9" ht="15.75">
      <c r="A29" s="97">
        <v>255</v>
      </c>
      <c r="B29" s="20" t="s">
        <v>117</v>
      </c>
      <c r="C29" s="22">
        <v>100</v>
      </c>
      <c r="D29" s="3">
        <v>14.87</v>
      </c>
      <c r="E29" s="3">
        <v>3.21</v>
      </c>
      <c r="F29" s="3">
        <v>10.18</v>
      </c>
      <c r="G29" s="3">
        <v>2.25</v>
      </c>
      <c r="H29" s="3">
        <v>277</v>
      </c>
      <c r="I29" s="22">
        <v>0.17</v>
      </c>
    </row>
    <row r="30" spans="1:9" ht="15.75">
      <c r="A30" s="161">
        <v>372</v>
      </c>
      <c r="B30" s="19" t="s">
        <v>93</v>
      </c>
      <c r="C30" s="23">
        <v>30</v>
      </c>
      <c r="D30" s="38">
        <v>0.42</v>
      </c>
      <c r="E30" s="38">
        <v>0.02</v>
      </c>
      <c r="F30" s="38">
        <v>1.48</v>
      </c>
      <c r="G30" s="68">
        <v>1.76</v>
      </c>
      <c r="H30" s="37">
        <v>22.22</v>
      </c>
      <c r="I30" s="38">
        <f>-A23397</f>
        <v>0</v>
      </c>
    </row>
    <row r="31" spans="1:9" ht="15.75">
      <c r="A31" s="97">
        <v>419</v>
      </c>
      <c r="B31" s="41" t="s">
        <v>109</v>
      </c>
      <c r="C31" s="22">
        <v>180</v>
      </c>
      <c r="D31" s="22">
        <v>4.58</v>
      </c>
      <c r="E31" s="22">
        <v>0</v>
      </c>
      <c r="F31" s="22">
        <v>4.08</v>
      </c>
      <c r="G31" s="22">
        <v>7.58</v>
      </c>
      <c r="H31" s="23">
        <v>85</v>
      </c>
      <c r="I31" s="22">
        <v>2.05</v>
      </c>
    </row>
    <row r="32" spans="1:9" ht="15.75">
      <c r="A32" s="150">
        <v>386</v>
      </c>
      <c r="B32" s="19" t="s">
        <v>32</v>
      </c>
      <c r="C32" s="23">
        <v>100</v>
      </c>
      <c r="D32" s="22">
        <v>0.4</v>
      </c>
      <c r="E32" s="22">
        <v>0</v>
      </c>
      <c r="F32" s="22">
        <v>0</v>
      </c>
      <c r="G32" s="23">
        <v>9.8</v>
      </c>
      <c r="H32" s="23">
        <v>44</v>
      </c>
      <c r="I32" s="22">
        <v>10</v>
      </c>
    </row>
    <row r="33" spans="1:9" ht="15.75">
      <c r="A33" s="107"/>
      <c r="B33" s="40"/>
      <c r="C33" s="144">
        <v>380</v>
      </c>
      <c r="D33" s="47">
        <v>20.27</v>
      </c>
      <c r="E33" s="47">
        <f>SUM(E29:E32)</f>
        <v>3.23</v>
      </c>
      <c r="F33" s="47">
        <f>SUM(F29:F32)</f>
        <v>15.74</v>
      </c>
      <c r="G33" s="47">
        <f>SUM(G29:G32)</f>
        <v>21.39</v>
      </c>
      <c r="H33" s="47">
        <f>SUM(H29:H32)</f>
        <v>428.22</v>
      </c>
      <c r="I33" s="47">
        <f>SUM(I29:I32)</f>
        <v>12.219999999999999</v>
      </c>
    </row>
    <row r="34" spans="1:9" ht="15.75">
      <c r="A34" s="40"/>
      <c r="B34" s="39" t="s">
        <v>47</v>
      </c>
      <c r="C34" s="149">
        <v>1700</v>
      </c>
      <c r="D34" s="47">
        <v>64.03</v>
      </c>
      <c r="E34" s="47">
        <f>E33+E27+E25+E16+E14</f>
        <v>6.3500000000000005</v>
      </c>
      <c r="F34" s="47">
        <f>F33+F27+F25+F16+F14</f>
        <v>58.050000000000004</v>
      </c>
      <c r="G34" s="47">
        <v>182.1</v>
      </c>
      <c r="H34" s="47">
        <f>H33+H27+H25+H16+H14</f>
        <v>1651.91</v>
      </c>
      <c r="I34" s="47">
        <f>I33+I27+I25+I16+I14</f>
        <v>53.57</v>
      </c>
    </row>
    <row r="35" spans="1:9" ht="15.75">
      <c r="A35" s="8"/>
      <c r="B35" s="39" t="s">
        <v>20</v>
      </c>
      <c r="C35" s="39"/>
      <c r="D35" s="10"/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19</v>
      </c>
      <c r="C36" s="8"/>
      <c r="D36" s="6"/>
      <c r="F36" s="6">
        <f>F34/F35*100-100</f>
        <v>-3.25</v>
      </c>
      <c r="G36" s="6">
        <f>G34/G35*100-100</f>
        <v>-30.229885057471265</v>
      </c>
      <c r="H36" s="6">
        <f>H34/H35*100-100</f>
        <v>-8.227222222222224</v>
      </c>
      <c r="I36" s="6">
        <f>I34/I35*100-100</f>
        <v>7.139999999999986</v>
      </c>
    </row>
    <row r="37" spans="1:9" ht="15.75">
      <c r="A37" s="8"/>
      <c r="B37" s="136" t="s">
        <v>65</v>
      </c>
      <c r="C37" s="8"/>
      <c r="D37" s="6"/>
      <c r="E37" s="127">
        <v>0.461</v>
      </c>
      <c r="F37" s="6"/>
      <c r="G37" s="6"/>
      <c r="H37" s="6"/>
      <c r="I37" s="6"/>
    </row>
    <row r="38" spans="1:9" ht="15.75">
      <c r="A38" s="30"/>
      <c r="B38" s="5" t="s">
        <v>33</v>
      </c>
      <c r="C38" s="22"/>
      <c r="D38" s="22">
        <v>1</v>
      </c>
      <c r="E38" s="22"/>
      <c r="F38" s="79">
        <v>1</v>
      </c>
      <c r="G38" s="37">
        <v>1</v>
      </c>
      <c r="H38" s="22"/>
      <c r="I38" s="22"/>
    </row>
    <row r="39" ht="12.75">
      <c r="B39" s="88" t="s">
        <v>54</v>
      </c>
    </row>
    <row r="41" spans="2:6" ht="15.75">
      <c r="B41" s="76"/>
      <c r="C41" s="66"/>
      <c r="F41" s="67"/>
    </row>
    <row r="42" spans="2:6" ht="15.75">
      <c r="B42" s="76"/>
      <c r="C42" s="66"/>
      <c r="F42" s="67"/>
    </row>
    <row r="43" spans="2:6" ht="15.75">
      <c r="B43" s="76"/>
      <c r="C43" s="66"/>
      <c r="F43" s="67"/>
    </row>
    <row r="44" spans="2:6" ht="15.75">
      <c r="B44" s="76"/>
      <c r="C44" s="66"/>
      <c r="F44" s="67"/>
    </row>
    <row r="45" spans="2:6" ht="15.75">
      <c r="B45" s="76"/>
      <c r="C45" s="66"/>
      <c r="F45" s="67"/>
    </row>
    <row r="46" ht="12.75">
      <c r="C46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="90" zoomScaleNormal="90" zoomScalePageLayoutView="0" workbookViewId="0" topLeftCell="A1">
      <selection activeCell="B30" sqref="B30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73" t="s">
        <v>2</v>
      </c>
      <c r="I6" s="182" t="s">
        <v>38</v>
      </c>
    </row>
    <row r="7" spans="1:9" ht="24.7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74"/>
      <c r="I7" s="184"/>
    </row>
    <row r="8" spans="1:9" ht="24" customHeight="1">
      <c r="A8" s="174"/>
      <c r="B8" s="184"/>
      <c r="C8" s="172"/>
      <c r="D8" s="126" t="s">
        <v>62</v>
      </c>
      <c r="E8" s="126" t="s">
        <v>63</v>
      </c>
      <c r="F8" s="183"/>
      <c r="G8" s="183"/>
      <c r="H8" s="172"/>
      <c r="I8" s="175"/>
    </row>
    <row r="9" spans="1:9" ht="15.75">
      <c r="A9" s="95"/>
      <c r="B9" s="49" t="s">
        <v>80</v>
      </c>
      <c r="C9" s="15"/>
      <c r="D9" s="3"/>
      <c r="E9" s="3"/>
      <c r="F9" s="3"/>
      <c r="G9" s="3"/>
      <c r="H9" s="15"/>
      <c r="I9" s="3"/>
    </row>
    <row r="10" spans="1:256" s="130" customFormat="1" ht="17.25" customHeight="1">
      <c r="A10" s="97">
        <v>3</v>
      </c>
      <c r="B10" s="20" t="s">
        <v>88</v>
      </c>
      <c r="C10" s="26" t="s">
        <v>89</v>
      </c>
      <c r="D10" s="75">
        <v>5.2</v>
      </c>
      <c r="E10" s="75">
        <v>2.77</v>
      </c>
      <c r="F10" s="26">
        <v>6.96</v>
      </c>
      <c r="G10" s="26">
        <v>15.5</v>
      </c>
      <c r="H10" s="44">
        <v>146.12</v>
      </c>
      <c r="I10" s="26">
        <v>0.06</v>
      </c>
      <c r="J10" s="118"/>
      <c r="K10" s="119"/>
      <c r="L10" s="120"/>
      <c r="M10" s="121"/>
      <c r="N10" s="120"/>
      <c r="O10" s="120"/>
      <c r="P10" s="120"/>
      <c r="Q10" s="120"/>
      <c r="R10" s="118"/>
      <c r="S10" s="119"/>
      <c r="T10" s="120"/>
      <c r="U10" s="121"/>
      <c r="V10" s="120"/>
      <c r="W10" s="120"/>
      <c r="X10" s="120"/>
      <c r="Y10" s="120"/>
      <c r="Z10" s="118"/>
      <c r="AA10" s="119"/>
      <c r="AB10" s="117"/>
      <c r="AC10" s="116"/>
      <c r="AD10" s="16"/>
      <c r="AE10" s="16"/>
      <c r="AF10" s="89"/>
      <c r="AG10" s="16"/>
      <c r="AH10" s="114"/>
      <c r="AI10" s="115"/>
      <c r="AJ10" s="16"/>
      <c r="AK10" s="116"/>
      <c r="AL10" s="16"/>
      <c r="AM10" s="16"/>
      <c r="AN10" s="89"/>
      <c r="AO10" s="16"/>
      <c r="AP10" s="114"/>
      <c r="AQ10" s="115"/>
      <c r="AR10" s="16"/>
      <c r="AS10" s="116"/>
      <c r="AT10" s="16"/>
      <c r="AU10" s="16"/>
      <c r="AV10" s="89"/>
      <c r="AW10" s="16"/>
      <c r="AX10" s="114"/>
      <c r="AY10" s="115"/>
      <c r="AZ10" s="16"/>
      <c r="BA10" s="129"/>
      <c r="BB10" s="120"/>
      <c r="BC10" s="120"/>
      <c r="BD10" s="120"/>
      <c r="BE10" s="120"/>
      <c r="BF10" s="118"/>
      <c r="BG10" s="119"/>
      <c r="BH10" s="120"/>
      <c r="BI10" s="121"/>
      <c r="BJ10" s="120"/>
      <c r="BK10" s="120"/>
      <c r="BL10" s="120"/>
      <c r="BM10" s="120"/>
      <c r="BN10" s="118"/>
      <c r="BO10" s="119"/>
      <c r="BP10" s="120"/>
      <c r="BQ10" s="121"/>
      <c r="BR10" s="120"/>
      <c r="BS10" s="120"/>
      <c r="BT10" s="120"/>
      <c r="BU10" s="120"/>
      <c r="BV10" s="118"/>
      <c r="BW10" s="119"/>
      <c r="BX10" s="120"/>
      <c r="BY10" s="121"/>
      <c r="BZ10" s="120"/>
      <c r="CA10" s="120"/>
      <c r="CB10" s="120"/>
      <c r="CC10" s="120"/>
      <c r="CD10" s="118"/>
      <c r="CE10" s="119"/>
      <c r="CF10" s="120"/>
      <c r="CG10" s="121"/>
      <c r="CH10" s="120"/>
      <c r="CI10" s="120"/>
      <c r="CJ10" s="120"/>
      <c r="CK10" s="120"/>
      <c r="CL10" s="118"/>
      <c r="CM10" s="119"/>
      <c r="CN10" s="120"/>
      <c r="CO10" s="121"/>
      <c r="CP10" s="120"/>
      <c r="CQ10" s="120"/>
      <c r="CR10" s="120"/>
      <c r="CS10" s="120"/>
      <c r="CT10" s="118"/>
      <c r="CU10" s="119"/>
      <c r="CV10" s="120"/>
      <c r="CW10" s="121"/>
      <c r="CX10" s="120"/>
      <c r="CY10" s="120"/>
      <c r="CZ10" s="120"/>
      <c r="DA10" s="120"/>
      <c r="DB10" s="118"/>
      <c r="DC10" s="119"/>
      <c r="DD10" s="120"/>
      <c r="DE10" s="121"/>
      <c r="DF10" s="120"/>
      <c r="DG10" s="120"/>
      <c r="DH10" s="120"/>
      <c r="DI10" s="120"/>
      <c r="DJ10" s="118"/>
      <c r="DK10" s="119"/>
      <c r="DL10" s="120"/>
      <c r="DM10" s="121"/>
      <c r="DN10" s="120"/>
      <c r="DO10" s="120"/>
      <c r="DP10" s="120"/>
      <c r="DQ10" s="120"/>
      <c r="DR10" s="118"/>
      <c r="DS10" s="119"/>
      <c r="DT10" s="120"/>
      <c r="DU10" s="121"/>
      <c r="DV10" s="120"/>
      <c r="DW10" s="120"/>
      <c r="DX10" s="120"/>
      <c r="DY10" s="120"/>
      <c r="DZ10" s="118"/>
      <c r="EA10" s="119"/>
      <c r="EB10" s="120"/>
      <c r="EC10" s="121"/>
      <c r="ED10" s="120"/>
      <c r="EE10" s="120"/>
      <c r="EF10" s="120"/>
      <c r="EG10" s="120"/>
      <c r="EH10" s="118"/>
      <c r="EI10" s="119"/>
      <c r="EJ10" s="120"/>
      <c r="EK10" s="121"/>
      <c r="EL10" s="120"/>
      <c r="EM10" s="120"/>
      <c r="EN10" s="120"/>
      <c r="EO10" s="120"/>
      <c r="EP10" s="118"/>
      <c r="EQ10" s="119"/>
      <c r="ER10" s="120"/>
      <c r="ES10" s="121"/>
      <c r="ET10" s="120"/>
      <c r="EU10" s="120"/>
      <c r="EV10" s="120"/>
      <c r="EW10" s="120"/>
      <c r="EX10" s="118"/>
      <c r="EY10" s="119"/>
      <c r="EZ10" s="120"/>
      <c r="FA10" s="121"/>
      <c r="FB10" s="120"/>
      <c r="FC10" s="120"/>
      <c r="FD10" s="120"/>
      <c r="FE10" s="120"/>
      <c r="FF10" s="118"/>
      <c r="FG10" s="119"/>
      <c r="FH10" s="120"/>
      <c r="FI10" s="121"/>
      <c r="FJ10" s="120"/>
      <c r="FK10" s="120"/>
      <c r="FL10" s="120"/>
      <c r="FM10" s="120"/>
      <c r="FN10" s="118"/>
      <c r="FO10" s="119"/>
      <c r="FP10" s="120"/>
      <c r="FQ10" s="121"/>
      <c r="FR10" s="120"/>
      <c r="FS10" s="120"/>
      <c r="FT10" s="120"/>
      <c r="FU10" s="120"/>
      <c r="FV10" s="118"/>
      <c r="FW10" s="119"/>
      <c r="FX10" s="120"/>
      <c r="FY10" s="121"/>
      <c r="FZ10" s="120"/>
      <c r="GA10" s="120"/>
      <c r="GB10" s="120"/>
      <c r="GC10" s="120"/>
      <c r="GD10" s="118"/>
      <c r="GE10" s="119"/>
      <c r="GF10" s="120"/>
      <c r="GG10" s="121"/>
      <c r="GH10" s="120"/>
      <c r="GI10" s="120"/>
      <c r="GJ10" s="120"/>
      <c r="GK10" s="120"/>
      <c r="GL10" s="118"/>
      <c r="GM10" s="119"/>
      <c r="GN10" s="120"/>
      <c r="GO10" s="121"/>
      <c r="GP10" s="120"/>
      <c r="GQ10" s="120"/>
      <c r="GR10" s="120"/>
      <c r="GS10" s="120"/>
      <c r="GT10" s="118"/>
      <c r="GU10" s="119"/>
      <c r="GV10" s="120"/>
      <c r="GW10" s="121"/>
      <c r="GX10" s="120"/>
      <c r="GY10" s="120"/>
      <c r="GZ10" s="120"/>
      <c r="HA10" s="120"/>
      <c r="HB10" s="118"/>
      <c r="HC10" s="119"/>
      <c r="HD10" s="120"/>
      <c r="HE10" s="121"/>
      <c r="HF10" s="120"/>
      <c r="HG10" s="120"/>
      <c r="HH10" s="120"/>
      <c r="HI10" s="120"/>
      <c r="HJ10" s="118"/>
      <c r="HK10" s="119"/>
      <c r="HL10" s="120"/>
      <c r="HM10" s="121"/>
      <c r="HN10" s="120"/>
      <c r="HO10" s="120"/>
      <c r="HP10" s="120"/>
      <c r="HQ10" s="120"/>
      <c r="HR10" s="118"/>
      <c r="HS10" s="119"/>
      <c r="HT10" s="120"/>
      <c r="HU10" s="121"/>
      <c r="HV10" s="120"/>
      <c r="HW10" s="120"/>
      <c r="HX10" s="120"/>
      <c r="HY10" s="120"/>
      <c r="HZ10" s="118"/>
      <c r="IA10" s="119"/>
      <c r="IB10" s="120"/>
      <c r="IC10" s="121"/>
      <c r="ID10" s="120"/>
      <c r="IE10" s="120"/>
      <c r="IF10" s="120"/>
      <c r="IG10" s="120"/>
      <c r="IH10" s="118"/>
      <c r="II10" s="119"/>
      <c r="IJ10" s="120"/>
      <c r="IK10" s="121"/>
      <c r="IL10" s="120"/>
      <c r="IM10" s="120"/>
      <c r="IN10" s="120"/>
      <c r="IO10" s="120"/>
      <c r="IP10" s="118"/>
      <c r="IQ10" s="119"/>
      <c r="IR10" s="120"/>
      <c r="IS10" s="121"/>
      <c r="IT10" s="120"/>
      <c r="IU10" s="120"/>
      <c r="IV10" s="120"/>
    </row>
    <row r="11" spans="1:9" ht="15.75">
      <c r="A11" s="102">
        <v>101</v>
      </c>
      <c r="B11" s="19" t="s">
        <v>118</v>
      </c>
      <c r="C11" s="22">
        <v>150</v>
      </c>
      <c r="D11" s="22">
        <v>3.61</v>
      </c>
      <c r="E11" s="22">
        <v>0.08</v>
      </c>
      <c r="F11" s="22">
        <v>3.79</v>
      </c>
      <c r="G11" s="22">
        <v>1.51</v>
      </c>
      <c r="H11" s="22">
        <v>99.3</v>
      </c>
      <c r="I11" s="22">
        <v>0.67</v>
      </c>
    </row>
    <row r="12" spans="1:9" ht="15.75">
      <c r="A12" s="97">
        <v>414</v>
      </c>
      <c r="B12" s="19" t="s">
        <v>23</v>
      </c>
      <c r="C12" s="22">
        <v>180</v>
      </c>
      <c r="D12" s="3">
        <v>2.85</v>
      </c>
      <c r="E12" s="3">
        <v>0.09</v>
      </c>
      <c r="F12" s="3">
        <v>2.41</v>
      </c>
      <c r="G12" s="3">
        <v>14.36</v>
      </c>
      <c r="H12" s="3">
        <v>91</v>
      </c>
      <c r="I12" s="22">
        <v>1.17</v>
      </c>
    </row>
    <row r="13" spans="1:9" ht="15.75">
      <c r="A13" s="113"/>
      <c r="B13" s="53"/>
      <c r="C13" s="48">
        <v>378</v>
      </c>
      <c r="D13" s="57">
        <f aca="true" t="shared" si="0" ref="D13:I13">SUM(D10:D12)</f>
        <v>11.66</v>
      </c>
      <c r="E13" s="57">
        <f t="shared" si="0"/>
        <v>2.94</v>
      </c>
      <c r="F13" s="57">
        <f t="shared" si="0"/>
        <v>13.16</v>
      </c>
      <c r="G13" s="57">
        <f t="shared" si="0"/>
        <v>31.37</v>
      </c>
      <c r="H13" s="57">
        <f t="shared" si="0"/>
        <v>336.42</v>
      </c>
      <c r="I13" s="57">
        <f t="shared" si="0"/>
        <v>1.9</v>
      </c>
    </row>
    <row r="14" spans="1:9" ht="15.75">
      <c r="A14" s="113"/>
      <c r="B14" s="49" t="s">
        <v>69</v>
      </c>
      <c r="C14" s="54"/>
      <c r="D14" s="57"/>
      <c r="E14" s="57"/>
      <c r="F14" s="57"/>
      <c r="G14" s="57"/>
      <c r="H14" s="57"/>
      <c r="I14" s="57"/>
    </row>
    <row r="15" spans="1:9" ht="15.75">
      <c r="A15" s="151">
        <v>418</v>
      </c>
      <c r="B15" s="70" t="s">
        <v>138</v>
      </c>
      <c r="C15" s="22">
        <v>100</v>
      </c>
      <c r="D15" s="54">
        <v>0.5</v>
      </c>
      <c r="E15" s="54">
        <v>0</v>
      </c>
      <c r="F15" s="54">
        <v>0</v>
      </c>
      <c r="G15" s="54">
        <v>10.1</v>
      </c>
      <c r="H15" s="54">
        <v>42.67</v>
      </c>
      <c r="I15" s="81">
        <v>2</v>
      </c>
    </row>
    <row r="16" spans="1:9" ht="15.75">
      <c r="A16" s="100"/>
      <c r="B16" s="80" t="s">
        <v>50</v>
      </c>
      <c r="C16" s="26"/>
      <c r="D16" s="26"/>
      <c r="E16" s="26"/>
      <c r="F16" s="26"/>
      <c r="G16" s="26"/>
      <c r="H16" s="26"/>
      <c r="I16" s="26"/>
    </row>
    <row r="17" spans="1:9" s="74" customFormat="1" ht="17.25" customHeight="1">
      <c r="A17" s="106">
        <v>13</v>
      </c>
      <c r="B17" s="72" t="s">
        <v>144</v>
      </c>
      <c r="C17" s="15">
        <v>60</v>
      </c>
      <c r="D17" s="22">
        <v>0.45</v>
      </c>
      <c r="E17" s="22">
        <v>0</v>
      </c>
      <c r="F17" s="22">
        <v>3.65</v>
      </c>
      <c r="G17" s="22">
        <v>1.42</v>
      </c>
      <c r="H17" s="22">
        <v>40.38</v>
      </c>
      <c r="I17" s="22">
        <v>5.7</v>
      </c>
    </row>
    <row r="18" spans="1:13" s="74" customFormat="1" ht="17.25" customHeight="1">
      <c r="A18" s="96">
        <v>63</v>
      </c>
      <c r="B18" s="72" t="s">
        <v>119</v>
      </c>
      <c r="C18" s="87">
        <v>200</v>
      </c>
      <c r="D18" s="15">
        <v>1.45</v>
      </c>
      <c r="E18" s="15">
        <v>3.92</v>
      </c>
      <c r="F18" s="122">
        <v>3.92</v>
      </c>
      <c r="G18" s="15">
        <v>12.74</v>
      </c>
      <c r="H18" s="87">
        <v>102.5</v>
      </c>
      <c r="I18" s="15">
        <v>10.37</v>
      </c>
      <c r="M18" s="123"/>
    </row>
    <row r="19" spans="1:13" s="74" customFormat="1" ht="17.25" customHeight="1">
      <c r="A19" s="96">
        <v>164</v>
      </c>
      <c r="B19" s="72" t="s">
        <v>148</v>
      </c>
      <c r="C19" s="87">
        <v>120</v>
      </c>
      <c r="D19" s="15">
        <v>9.27</v>
      </c>
      <c r="E19" s="15">
        <v>3.84</v>
      </c>
      <c r="F19" s="122">
        <v>5.79</v>
      </c>
      <c r="G19" s="15">
        <v>18.85</v>
      </c>
      <c r="H19" s="87">
        <v>164</v>
      </c>
      <c r="I19" s="15">
        <v>20.4</v>
      </c>
      <c r="M19" s="123"/>
    </row>
    <row r="20" spans="1:9" s="74" customFormat="1" ht="17.25" customHeight="1">
      <c r="A20" s="161">
        <v>390</v>
      </c>
      <c r="B20" s="19" t="s">
        <v>94</v>
      </c>
      <c r="C20" s="23">
        <v>180</v>
      </c>
      <c r="D20" s="22">
        <v>0.14</v>
      </c>
      <c r="E20" s="22">
        <v>0</v>
      </c>
      <c r="F20" s="22">
        <v>0.14</v>
      </c>
      <c r="G20" s="23">
        <v>21.49</v>
      </c>
      <c r="H20" s="22">
        <v>87.84</v>
      </c>
      <c r="I20" s="22">
        <v>1.54</v>
      </c>
    </row>
    <row r="21" spans="1:9" s="74" customFormat="1" ht="17.25" customHeight="1">
      <c r="A21" s="150"/>
      <c r="B21" s="19" t="s">
        <v>103</v>
      </c>
      <c r="C21" s="23">
        <v>20</v>
      </c>
      <c r="D21" s="22">
        <v>2</v>
      </c>
      <c r="E21" s="22">
        <v>0</v>
      </c>
      <c r="F21" s="22">
        <v>2.62</v>
      </c>
      <c r="G21" s="23">
        <v>17.8</v>
      </c>
      <c r="H21" s="22">
        <v>103.5</v>
      </c>
      <c r="I21" s="22">
        <v>0</v>
      </c>
    </row>
    <row r="22" spans="1:9" ht="15.75">
      <c r="A22" s="103"/>
      <c r="B22" s="19" t="s">
        <v>11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97"/>
      <c r="B23" s="19"/>
      <c r="C23" s="48">
        <v>685</v>
      </c>
      <c r="D23" s="73">
        <f aca="true" t="shared" si="1" ref="D23:I23">SUM(D17:D22)</f>
        <v>16.810000000000002</v>
      </c>
      <c r="E23" s="73">
        <f t="shared" si="1"/>
        <v>7.76</v>
      </c>
      <c r="F23" s="73">
        <f t="shared" si="1"/>
        <v>16.67</v>
      </c>
      <c r="G23" s="73">
        <f t="shared" si="1"/>
        <v>92.44999999999999</v>
      </c>
      <c r="H23" s="73">
        <f t="shared" si="1"/>
        <v>594.72</v>
      </c>
      <c r="I23" s="73">
        <f t="shared" si="1"/>
        <v>38.01</v>
      </c>
    </row>
    <row r="24" spans="1:9" ht="15.75">
      <c r="A24" s="97"/>
      <c r="B24" s="20"/>
      <c r="C24" s="22"/>
      <c r="D24" s="22"/>
      <c r="E24" s="22"/>
      <c r="F24" s="22"/>
      <c r="G24" s="22"/>
      <c r="H24" s="23"/>
      <c r="I24" s="22"/>
    </row>
    <row r="25" spans="1:9" ht="15.75">
      <c r="A25" s="105"/>
      <c r="B25" s="50"/>
      <c r="C25" s="82"/>
      <c r="D25" s="64"/>
      <c r="E25" s="64"/>
      <c r="F25" s="64"/>
      <c r="G25" s="64"/>
      <c r="H25" s="64"/>
      <c r="I25" s="64"/>
    </row>
    <row r="26" spans="1:9" ht="15.75">
      <c r="A26" s="60"/>
      <c r="B26" s="49" t="s">
        <v>78</v>
      </c>
      <c r="C26" s="3"/>
      <c r="D26" s="22"/>
      <c r="E26" s="22"/>
      <c r="F26" s="22"/>
      <c r="G26" s="22"/>
      <c r="H26" s="23"/>
      <c r="I26" s="22"/>
    </row>
    <row r="27" spans="1:9" ht="15.75">
      <c r="A27" s="97">
        <v>435</v>
      </c>
      <c r="B27" s="19" t="s">
        <v>120</v>
      </c>
      <c r="C27" s="23">
        <v>130</v>
      </c>
      <c r="D27" s="22">
        <v>10.46</v>
      </c>
      <c r="E27" s="22">
        <v>6.12</v>
      </c>
      <c r="F27" s="22">
        <v>12.18</v>
      </c>
      <c r="G27" s="22">
        <v>51.06</v>
      </c>
      <c r="H27" s="23">
        <v>356</v>
      </c>
      <c r="I27" s="22">
        <v>0.46</v>
      </c>
    </row>
    <row r="28" spans="1:9" ht="15.75">
      <c r="A28" s="107">
        <v>420</v>
      </c>
      <c r="B28" s="41" t="s">
        <v>112</v>
      </c>
      <c r="C28" s="25">
        <v>160</v>
      </c>
      <c r="D28" s="25">
        <v>4.64</v>
      </c>
      <c r="E28" s="25">
        <v>0</v>
      </c>
      <c r="F28" s="25">
        <v>0</v>
      </c>
      <c r="G28" s="42">
        <v>6.4</v>
      </c>
      <c r="H28" s="25">
        <v>80</v>
      </c>
      <c r="I28" s="22">
        <v>1.12</v>
      </c>
    </row>
    <row r="29" spans="1:9" ht="15.75">
      <c r="A29" s="107"/>
      <c r="B29" s="39"/>
      <c r="C29" s="83">
        <v>350</v>
      </c>
      <c r="D29" s="47">
        <f aca="true" t="shared" si="2" ref="D29:I29">SUM(D27:D28)</f>
        <v>15.100000000000001</v>
      </c>
      <c r="E29" s="47">
        <f t="shared" si="2"/>
        <v>6.12</v>
      </c>
      <c r="F29" s="47">
        <f t="shared" si="2"/>
        <v>12.18</v>
      </c>
      <c r="G29" s="47">
        <f t="shared" si="2"/>
        <v>57.46</v>
      </c>
      <c r="H29" s="47">
        <f t="shared" si="2"/>
        <v>436</v>
      </c>
      <c r="I29" s="47">
        <f t="shared" si="2"/>
        <v>1.58</v>
      </c>
    </row>
    <row r="30" spans="1:9" ht="15.75">
      <c r="A30" s="40"/>
      <c r="B30" s="39" t="s">
        <v>48</v>
      </c>
      <c r="C30" s="149">
        <v>1513</v>
      </c>
      <c r="D30" s="47">
        <f aca="true" t="shared" si="3" ref="D30:I30">D13+D15+D23+D25+D29</f>
        <v>44.07000000000001</v>
      </c>
      <c r="E30" s="47">
        <f t="shared" si="3"/>
        <v>16.82</v>
      </c>
      <c r="F30" s="47">
        <f t="shared" si="3"/>
        <v>42.010000000000005</v>
      </c>
      <c r="G30" s="47">
        <f t="shared" si="3"/>
        <v>191.38</v>
      </c>
      <c r="H30" s="47">
        <f t="shared" si="3"/>
        <v>1409.81</v>
      </c>
      <c r="I30" s="47">
        <f t="shared" si="3"/>
        <v>43.489999999999995</v>
      </c>
    </row>
    <row r="31" spans="1:9" ht="15.75">
      <c r="A31" s="40"/>
      <c r="B31" s="39" t="s">
        <v>20</v>
      </c>
      <c r="C31" s="42"/>
      <c r="D31" s="10">
        <v>54</v>
      </c>
      <c r="E31" s="10"/>
      <c r="F31" s="10">
        <v>60</v>
      </c>
      <c r="G31" s="10">
        <v>261</v>
      </c>
      <c r="H31" s="10">
        <v>1800</v>
      </c>
      <c r="I31" s="10">
        <v>50</v>
      </c>
    </row>
    <row r="32" spans="1:9" ht="15.75">
      <c r="A32" s="8"/>
      <c r="B32" s="5" t="s">
        <v>19</v>
      </c>
      <c r="C32" s="8"/>
      <c r="D32" s="65">
        <f>D30/D31*100-100</f>
        <v>-18.38888888888887</v>
      </c>
      <c r="F32" s="65">
        <f>F30/F31*100-100</f>
        <v>-29.983333333333334</v>
      </c>
      <c r="G32" s="65">
        <f>G30/G31*100-100</f>
        <v>-26.674329501915707</v>
      </c>
      <c r="H32" s="65">
        <f>H30/H31*100-100</f>
        <v>-21.677222222222227</v>
      </c>
      <c r="I32" s="65">
        <f>I30/I31*100-100</f>
        <v>-13.02000000000001</v>
      </c>
    </row>
    <row r="33" spans="1:9" ht="15.75">
      <c r="A33" s="8"/>
      <c r="B33" s="136" t="s">
        <v>65</v>
      </c>
      <c r="C33" s="8"/>
      <c r="D33" s="65"/>
      <c r="E33" s="131">
        <v>0.612</v>
      </c>
      <c r="F33" s="65"/>
      <c r="G33" s="65"/>
      <c r="H33" s="65"/>
      <c r="I33" s="65"/>
    </row>
    <row r="34" spans="1:9" ht="15.75">
      <c r="A34" s="30"/>
      <c r="B34" s="5" t="s">
        <v>33</v>
      </c>
      <c r="C34" s="22"/>
      <c r="D34" s="22">
        <v>1</v>
      </c>
      <c r="E34" s="22"/>
      <c r="F34" s="79">
        <f>F30/D30</f>
        <v>0.9532561833446789</v>
      </c>
      <c r="G34" s="37">
        <f>G30/D30</f>
        <v>4.34263671431813</v>
      </c>
      <c r="H34" s="22"/>
      <c r="I34" s="22"/>
    </row>
    <row r="35" ht="12.75">
      <c r="B35" s="88" t="s">
        <v>54</v>
      </c>
    </row>
    <row r="37" spans="2:3" ht="15.75">
      <c r="B37" s="76"/>
      <c r="C37" s="67"/>
    </row>
    <row r="38" spans="2:3" ht="15.75">
      <c r="B38" s="76"/>
      <c r="C38" s="67"/>
    </row>
    <row r="39" spans="2:3" ht="15.75">
      <c r="B39" s="76"/>
      <c r="C39" s="67"/>
    </row>
    <row r="40" spans="2:3" ht="15.75">
      <c r="B40" s="76"/>
      <c r="C40" s="67"/>
    </row>
    <row r="41" spans="2:3" ht="15.75">
      <c r="B41" s="76"/>
      <c r="C41" s="67"/>
    </row>
    <row r="42" ht="12.75">
      <c r="C42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="90" zoomScaleNormal="90" zoomScalePageLayoutView="0" workbookViewId="0" topLeftCell="A10">
      <selection activeCell="C32" sqref="C32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14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59" customFormat="1" ht="20.2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85" t="s">
        <v>2</v>
      </c>
      <c r="I6" s="182" t="s">
        <v>38</v>
      </c>
    </row>
    <row r="7" spans="1:9" s="59" customFormat="1" ht="20.2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s="59" customFormat="1" ht="24.75" customHeight="1">
      <c r="A8" s="174"/>
      <c r="B8" s="184"/>
      <c r="C8" s="172"/>
      <c r="D8" s="126" t="s">
        <v>62</v>
      </c>
      <c r="E8" s="126" t="s">
        <v>63</v>
      </c>
      <c r="F8" s="183"/>
      <c r="G8" s="183"/>
      <c r="H8" s="186"/>
      <c r="I8" s="183"/>
    </row>
    <row r="9" spans="1:9" ht="15.75">
      <c r="A9" s="124"/>
      <c r="B9" s="56" t="s">
        <v>80</v>
      </c>
      <c r="C9" s="16"/>
      <c r="D9" s="21"/>
      <c r="E9" s="21"/>
      <c r="F9" s="21"/>
      <c r="G9" s="21"/>
      <c r="H9" s="16"/>
      <c r="I9" s="21"/>
    </row>
    <row r="10" spans="1:9" ht="15.75">
      <c r="A10" s="97">
        <v>1</v>
      </c>
      <c r="B10" s="20" t="s">
        <v>55</v>
      </c>
      <c r="C10" s="22" t="s">
        <v>96</v>
      </c>
      <c r="D10" s="22">
        <v>2.75</v>
      </c>
      <c r="E10" s="22">
        <v>0.33</v>
      </c>
      <c r="F10" s="22">
        <v>8.5</v>
      </c>
      <c r="G10" s="22">
        <v>16.44</v>
      </c>
      <c r="H10" s="23">
        <v>153</v>
      </c>
      <c r="I10" s="3" t="s">
        <v>10</v>
      </c>
    </row>
    <row r="11" spans="1:9" ht="15.75">
      <c r="A11" s="139">
        <v>100</v>
      </c>
      <c r="B11" s="5" t="s">
        <v>131</v>
      </c>
      <c r="C11" s="63">
        <v>200</v>
      </c>
      <c r="D11" s="63">
        <v>3.42</v>
      </c>
      <c r="E11" s="63">
        <v>0.17</v>
      </c>
      <c r="F11" s="63">
        <v>3.51</v>
      </c>
      <c r="G11" s="62">
        <v>9.9</v>
      </c>
      <c r="H11" s="63">
        <v>85.05</v>
      </c>
      <c r="I11" s="63">
        <v>2.02</v>
      </c>
    </row>
    <row r="12" spans="1:9" ht="15.75" customHeight="1">
      <c r="A12" s="97">
        <v>416</v>
      </c>
      <c r="B12" s="19" t="s">
        <v>21</v>
      </c>
      <c r="C12" s="22">
        <v>180</v>
      </c>
      <c r="D12" s="22">
        <v>3.67</v>
      </c>
      <c r="E12" s="22">
        <v>0.35</v>
      </c>
      <c r="F12" s="22">
        <v>3.19</v>
      </c>
      <c r="G12" s="22">
        <v>15.82</v>
      </c>
      <c r="H12" s="23">
        <v>107</v>
      </c>
      <c r="I12" s="22">
        <v>1.43</v>
      </c>
    </row>
    <row r="13" spans="1:9" ht="15.75">
      <c r="A13" s="98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07"/>
      <c r="B14" s="40"/>
      <c r="C14" s="83">
        <v>350</v>
      </c>
      <c r="D14" s="47">
        <f aca="true" t="shared" si="0" ref="D14:I14">SUM(D10:D13)</f>
        <v>9.84</v>
      </c>
      <c r="E14" s="47">
        <f t="shared" si="0"/>
        <v>0.85</v>
      </c>
      <c r="F14" s="47">
        <f t="shared" si="0"/>
        <v>15.2</v>
      </c>
      <c r="G14" s="47">
        <f t="shared" si="0"/>
        <v>42.160000000000004</v>
      </c>
      <c r="H14" s="47">
        <f t="shared" si="0"/>
        <v>345.05</v>
      </c>
      <c r="I14" s="47">
        <f t="shared" si="0"/>
        <v>3.45</v>
      </c>
    </row>
    <row r="15" spans="1:9" ht="15.75">
      <c r="A15" s="107"/>
      <c r="B15" s="49" t="s">
        <v>49</v>
      </c>
      <c r="C15" s="25"/>
      <c r="D15" s="47"/>
      <c r="E15" s="47"/>
      <c r="F15" s="47"/>
      <c r="G15" s="47"/>
      <c r="H15" s="47"/>
      <c r="I15" s="47"/>
    </row>
    <row r="16" spans="1:9" s="69" customFormat="1" ht="31.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0"/>
      <c r="B17" s="80" t="s">
        <v>36</v>
      </c>
      <c r="C17" s="26"/>
      <c r="D17" s="26"/>
      <c r="E17" s="26"/>
      <c r="F17" s="26"/>
      <c r="G17" s="26"/>
      <c r="H17" s="26"/>
      <c r="I17" s="26"/>
    </row>
    <row r="18" spans="1:9" ht="15.75" customHeight="1">
      <c r="A18" s="106">
        <v>15</v>
      </c>
      <c r="B18" s="72" t="s">
        <v>149</v>
      </c>
      <c r="C18" s="15">
        <v>60</v>
      </c>
      <c r="D18" s="15">
        <v>0.6</v>
      </c>
      <c r="E18" s="15">
        <v>0</v>
      </c>
      <c r="F18" s="15">
        <v>3.7</v>
      </c>
      <c r="G18" s="15">
        <v>2.23</v>
      </c>
      <c r="H18" s="15">
        <v>44.52</v>
      </c>
      <c r="I18" s="15">
        <v>10</v>
      </c>
    </row>
    <row r="19" spans="1:9" ht="15.75" customHeight="1">
      <c r="A19" s="152" t="s">
        <v>132</v>
      </c>
      <c r="B19" s="125" t="s">
        <v>133</v>
      </c>
      <c r="C19" s="89" t="s">
        <v>150</v>
      </c>
      <c r="D19" s="17">
        <v>3.095</v>
      </c>
      <c r="E19" s="17">
        <v>2.67</v>
      </c>
      <c r="F19" s="17">
        <v>3.36</v>
      </c>
      <c r="G19" s="17">
        <v>12.13</v>
      </c>
      <c r="H19" s="24">
        <v>87.25</v>
      </c>
      <c r="I19" s="17">
        <v>5.75</v>
      </c>
    </row>
    <row r="20" spans="1:9" ht="15.75">
      <c r="A20" s="97">
        <v>299</v>
      </c>
      <c r="B20" s="19" t="s">
        <v>99</v>
      </c>
      <c r="C20" s="26">
        <v>80</v>
      </c>
      <c r="D20" s="22">
        <v>8.85</v>
      </c>
      <c r="E20" s="22">
        <v>0.23</v>
      </c>
      <c r="F20" s="22">
        <v>26.07</v>
      </c>
      <c r="G20" s="22">
        <v>12.56</v>
      </c>
      <c r="H20" s="22">
        <v>320</v>
      </c>
      <c r="I20" s="22">
        <v>0.12</v>
      </c>
    </row>
    <row r="21" spans="1:9" ht="15.75">
      <c r="A21" s="161">
        <v>372</v>
      </c>
      <c r="B21" s="19" t="s">
        <v>93</v>
      </c>
      <c r="C21" s="23">
        <v>30</v>
      </c>
      <c r="D21" s="38">
        <v>0.42</v>
      </c>
      <c r="E21" s="38">
        <v>0.02</v>
      </c>
      <c r="F21" s="38">
        <v>1.48</v>
      </c>
      <c r="G21" s="68">
        <v>1.76</v>
      </c>
      <c r="H21" s="37">
        <v>22.22</v>
      </c>
      <c r="I21" s="38">
        <f>-A23388</f>
        <v>0</v>
      </c>
    </row>
    <row r="22" spans="1:9" ht="15.75">
      <c r="A22" s="102">
        <v>180</v>
      </c>
      <c r="B22" s="19" t="s">
        <v>136</v>
      </c>
      <c r="C22" s="23">
        <v>130</v>
      </c>
      <c r="D22" s="22">
        <v>2.93</v>
      </c>
      <c r="E22" s="22">
        <v>0.36</v>
      </c>
      <c r="F22" s="22">
        <v>3.03</v>
      </c>
      <c r="G22" s="22">
        <v>29.09</v>
      </c>
      <c r="H22" s="23">
        <v>156</v>
      </c>
      <c r="I22" s="22">
        <v>0.5</v>
      </c>
    </row>
    <row r="23" spans="1:9" ht="15.75">
      <c r="A23" s="150">
        <v>394</v>
      </c>
      <c r="B23" s="19" t="s">
        <v>100</v>
      </c>
      <c r="C23" s="23">
        <v>180</v>
      </c>
      <c r="D23" s="22">
        <v>0.9</v>
      </c>
      <c r="E23" s="22">
        <v>0</v>
      </c>
      <c r="F23" s="22">
        <v>0.018</v>
      </c>
      <c r="G23" s="23">
        <v>24.99</v>
      </c>
      <c r="H23" s="23">
        <v>101.7</v>
      </c>
      <c r="I23" s="22">
        <v>0.36</v>
      </c>
    </row>
    <row r="24" spans="1:9" ht="15.75">
      <c r="A24" s="109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07"/>
      <c r="B25" s="40"/>
      <c r="C25" s="83">
        <v>840</v>
      </c>
      <c r="D25" s="43">
        <f aca="true" t="shared" si="1" ref="D25:I25">SUM(D18:D24)</f>
        <v>20.294999999999998</v>
      </c>
      <c r="E25" s="43">
        <f t="shared" si="1"/>
        <v>3.28</v>
      </c>
      <c r="F25" s="43">
        <f t="shared" si="1"/>
        <v>38.208</v>
      </c>
      <c r="G25" s="43">
        <f t="shared" si="1"/>
        <v>102.91</v>
      </c>
      <c r="H25" s="43">
        <f t="shared" si="1"/>
        <v>828.19</v>
      </c>
      <c r="I25" s="43">
        <f t="shared" si="1"/>
        <v>16.729999999999997</v>
      </c>
    </row>
    <row r="26" spans="1:9" ht="15.75">
      <c r="A26" s="105"/>
      <c r="B26" s="50"/>
      <c r="C26" s="82"/>
      <c r="D26" s="33"/>
      <c r="E26" s="33"/>
      <c r="F26" s="33"/>
      <c r="G26" s="33"/>
      <c r="H26" s="33"/>
      <c r="I26" s="33"/>
    </row>
    <row r="27" spans="1:9" ht="15.75">
      <c r="A27" s="104"/>
      <c r="B27" s="28" t="s">
        <v>71</v>
      </c>
      <c r="C27" s="21"/>
      <c r="D27" s="32"/>
      <c r="E27" s="32"/>
      <c r="F27" s="32"/>
      <c r="G27" s="32"/>
      <c r="H27" s="32"/>
      <c r="I27" s="32"/>
    </row>
    <row r="28" spans="1:9" ht="15.75">
      <c r="A28" s="102">
        <v>169</v>
      </c>
      <c r="B28" s="19" t="s">
        <v>137</v>
      </c>
      <c r="C28" s="22">
        <v>180</v>
      </c>
      <c r="D28" s="22">
        <v>5.96</v>
      </c>
      <c r="E28" s="22">
        <v>0.55</v>
      </c>
      <c r="F28" s="22">
        <v>10.36</v>
      </c>
      <c r="G28" s="22">
        <v>28.15</v>
      </c>
      <c r="H28" s="22">
        <v>230</v>
      </c>
      <c r="I28" s="22">
        <v>12.93</v>
      </c>
    </row>
    <row r="29" spans="1:9" ht="15.75">
      <c r="A29" s="161">
        <v>372</v>
      </c>
      <c r="B29" s="19" t="s">
        <v>93</v>
      </c>
      <c r="C29" s="23">
        <v>30</v>
      </c>
      <c r="D29" s="38">
        <v>0.42</v>
      </c>
      <c r="E29" s="38">
        <v>0.02</v>
      </c>
      <c r="F29" s="38">
        <v>1.48</v>
      </c>
      <c r="G29" s="68">
        <v>1.76</v>
      </c>
      <c r="H29" s="37">
        <v>22.22</v>
      </c>
      <c r="I29" s="38">
        <f>-A23396</f>
        <v>0</v>
      </c>
    </row>
    <row r="30" spans="1:9" ht="15.75">
      <c r="A30" s="107">
        <v>420</v>
      </c>
      <c r="B30" s="41" t="s">
        <v>66</v>
      </c>
      <c r="C30" s="25">
        <v>160</v>
      </c>
      <c r="D30" s="25">
        <v>4.64</v>
      </c>
      <c r="E30" s="25">
        <v>4</v>
      </c>
      <c r="F30" s="25">
        <v>4</v>
      </c>
      <c r="G30" s="42">
        <v>17.6</v>
      </c>
      <c r="H30" s="25">
        <v>124.8</v>
      </c>
      <c r="I30" s="22">
        <v>0</v>
      </c>
    </row>
    <row r="31" spans="1:9" ht="15.75">
      <c r="A31" s="102"/>
      <c r="B31" s="20" t="s">
        <v>22</v>
      </c>
      <c r="C31" s="22">
        <v>40</v>
      </c>
      <c r="D31" s="22">
        <v>2.96</v>
      </c>
      <c r="E31" s="22">
        <v>0</v>
      </c>
      <c r="F31" s="22">
        <v>1.16</v>
      </c>
      <c r="G31" s="22">
        <v>20.56</v>
      </c>
      <c r="H31" s="23">
        <v>100</v>
      </c>
      <c r="I31" s="22" t="s">
        <v>10</v>
      </c>
    </row>
    <row r="32" spans="1:9" ht="15.75">
      <c r="A32" s="109">
        <v>386</v>
      </c>
      <c r="B32" s="40" t="s">
        <v>32</v>
      </c>
      <c r="C32" s="42">
        <v>100</v>
      </c>
      <c r="D32" s="25">
        <v>0.2</v>
      </c>
      <c r="E32" s="25">
        <v>0</v>
      </c>
      <c r="F32" s="25">
        <v>0</v>
      </c>
      <c r="G32" s="25">
        <v>4.9</v>
      </c>
      <c r="H32" s="25">
        <v>22</v>
      </c>
      <c r="I32" s="25">
        <v>5</v>
      </c>
    </row>
    <row r="33" spans="1:9" ht="15.75">
      <c r="A33" s="107"/>
      <c r="B33" s="40"/>
      <c r="C33" s="85">
        <v>370</v>
      </c>
      <c r="D33" s="47">
        <f aca="true" t="shared" si="2" ref="D33:I33">SUM(D28:D32)</f>
        <v>14.18</v>
      </c>
      <c r="E33" s="47">
        <f t="shared" si="2"/>
        <v>4.57</v>
      </c>
      <c r="F33" s="47">
        <f t="shared" si="2"/>
        <v>17</v>
      </c>
      <c r="G33" s="47">
        <f t="shared" si="2"/>
        <v>72.97000000000001</v>
      </c>
      <c r="H33" s="47">
        <f t="shared" si="2"/>
        <v>499.02</v>
      </c>
      <c r="I33" s="47">
        <f t="shared" si="2"/>
        <v>17.93</v>
      </c>
    </row>
    <row r="34" spans="1:9" ht="15.75">
      <c r="A34" s="40"/>
      <c r="B34" s="39" t="s">
        <v>51</v>
      </c>
      <c r="C34" s="149">
        <v>1660</v>
      </c>
      <c r="D34" s="47">
        <f aca="true" t="shared" si="3" ref="D34:I34">D14+D16+D25+D26+D33</f>
        <v>44.815</v>
      </c>
      <c r="E34" s="47">
        <f t="shared" si="3"/>
        <v>8.7</v>
      </c>
      <c r="F34" s="47">
        <f t="shared" si="3"/>
        <v>70.408</v>
      </c>
      <c r="G34" s="47">
        <f t="shared" si="3"/>
        <v>228.14000000000004</v>
      </c>
      <c r="H34" s="47">
        <f t="shared" si="3"/>
        <v>1714.93</v>
      </c>
      <c r="I34" s="47">
        <f t="shared" si="3"/>
        <v>40.11</v>
      </c>
    </row>
    <row r="35" spans="1:9" ht="15.75">
      <c r="A35" s="8"/>
      <c r="B35" s="39" t="s">
        <v>20</v>
      </c>
      <c r="C35" s="39"/>
      <c r="D35" s="10">
        <v>54</v>
      </c>
      <c r="E35" s="10"/>
      <c r="F35" s="10">
        <v>60</v>
      </c>
      <c r="G35" s="10">
        <v>261</v>
      </c>
      <c r="H35" s="10">
        <v>1800</v>
      </c>
      <c r="I35" s="10">
        <v>50</v>
      </c>
    </row>
    <row r="36" spans="1:9" ht="15.75">
      <c r="A36" s="8"/>
      <c r="B36" s="5" t="s">
        <v>19</v>
      </c>
      <c r="C36" s="8"/>
      <c r="D36" s="6">
        <f>D34/D35*100-100</f>
        <v>-17.009259259259267</v>
      </c>
      <c r="F36" s="6">
        <f>F34/F35*100-100</f>
        <v>17.346666666666664</v>
      </c>
      <c r="G36" s="6">
        <f>G34/G35*100-100</f>
        <v>-12.590038314176226</v>
      </c>
      <c r="H36" s="6">
        <f>H34/H35*100-100</f>
        <v>-4.726111111111109</v>
      </c>
      <c r="I36" s="6">
        <f>I34/I35*100-100</f>
        <v>-19.78</v>
      </c>
    </row>
    <row r="37" spans="1:9" ht="15.75">
      <c r="A37" s="8"/>
      <c r="B37" s="136" t="s">
        <v>65</v>
      </c>
      <c r="C37" s="8"/>
      <c r="D37" s="6"/>
      <c r="E37" s="127">
        <v>0.526</v>
      </c>
      <c r="F37" s="6"/>
      <c r="G37" s="6"/>
      <c r="H37" s="6"/>
      <c r="I37" s="6"/>
    </row>
    <row r="38" spans="1:9" ht="15.75">
      <c r="A38" s="30"/>
      <c r="B38" s="5" t="s">
        <v>33</v>
      </c>
      <c r="C38" s="22"/>
      <c r="D38" s="22">
        <v>1</v>
      </c>
      <c r="E38" s="22"/>
      <c r="F38" s="79">
        <f>F34/D34</f>
        <v>1.5710811112350775</v>
      </c>
      <c r="G38" s="37">
        <f>G34/D34</f>
        <v>5.090706236751089</v>
      </c>
      <c r="H38" s="22"/>
      <c r="I38" s="22"/>
    </row>
    <row r="39" ht="12.75">
      <c r="B39" s="88" t="s">
        <v>54</v>
      </c>
    </row>
    <row r="41" spans="2:3" ht="15.75">
      <c r="B41" s="76"/>
      <c r="C41" s="78"/>
    </row>
    <row r="42" spans="2:3" ht="15.75">
      <c r="B42" s="76"/>
      <c r="C42" s="78"/>
    </row>
    <row r="43" spans="2:3" ht="15.75">
      <c r="B43" s="76"/>
      <c r="C43" s="78"/>
    </row>
    <row r="44" spans="2:3" ht="15.75">
      <c r="B44" s="76"/>
      <c r="C44" s="78"/>
    </row>
    <row r="45" spans="2:3" ht="15.75">
      <c r="B45" s="76"/>
      <c r="C45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zoomScalePageLayoutView="0" workbookViewId="0" topLeftCell="A7">
      <selection activeCell="A24" sqref="A24:I24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29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70" t="s">
        <v>3</v>
      </c>
      <c r="B6" s="173" t="s">
        <v>7</v>
      </c>
      <c r="C6" s="173" t="s">
        <v>42</v>
      </c>
      <c r="D6" s="179" t="s">
        <v>9</v>
      </c>
      <c r="E6" s="179"/>
      <c r="F6" s="179"/>
      <c r="G6" s="179"/>
      <c r="H6" s="185" t="s">
        <v>2</v>
      </c>
      <c r="I6" s="182" t="s">
        <v>38</v>
      </c>
    </row>
    <row r="7" spans="1:9" ht="21.75" customHeight="1">
      <c r="A7" s="171"/>
      <c r="B7" s="174"/>
      <c r="C7" s="174"/>
      <c r="D7" s="180" t="s">
        <v>4</v>
      </c>
      <c r="E7" s="181"/>
      <c r="F7" s="182" t="s">
        <v>5</v>
      </c>
      <c r="G7" s="182" t="s">
        <v>6</v>
      </c>
      <c r="H7" s="186"/>
      <c r="I7" s="184"/>
    </row>
    <row r="8" spans="1:9" ht="21.75" customHeight="1">
      <c r="A8" s="174"/>
      <c r="B8" s="184"/>
      <c r="C8" s="172"/>
      <c r="D8" s="126" t="s">
        <v>62</v>
      </c>
      <c r="E8" s="126" t="s">
        <v>63</v>
      </c>
      <c r="F8" s="183"/>
      <c r="G8" s="183"/>
      <c r="H8" s="186"/>
      <c r="I8" s="183"/>
    </row>
    <row r="9" spans="1:9" ht="15.75">
      <c r="A9" s="16"/>
      <c r="B9" s="56" t="s">
        <v>70</v>
      </c>
      <c r="C9" s="16"/>
      <c r="D9" s="21"/>
      <c r="E9" s="21"/>
      <c r="F9" s="21"/>
      <c r="G9" s="21"/>
      <c r="H9" s="16"/>
      <c r="I9" s="21"/>
    </row>
    <row r="10" spans="1:9" ht="15.75">
      <c r="A10" s="97">
        <v>3</v>
      </c>
      <c r="B10" s="20" t="s">
        <v>88</v>
      </c>
      <c r="C10" s="26" t="s">
        <v>89</v>
      </c>
      <c r="D10" s="75">
        <v>5.2</v>
      </c>
      <c r="E10" s="75">
        <v>2.77</v>
      </c>
      <c r="F10" s="26">
        <v>6.96</v>
      </c>
      <c r="G10" s="26">
        <v>15.5</v>
      </c>
      <c r="H10" s="44">
        <v>146.12</v>
      </c>
      <c r="I10" s="26">
        <v>0.06</v>
      </c>
    </row>
    <row r="11" spans="1:9" ht="17.25" customHeight="1">
      <c r="A11" s="96">
        <v>101</v>
      </c>
      <c r="B11" s="72" t="s">
        <v>141</v>
      </c>
      <c r="C11" s="15">
        <v>150</v>
      </c>
      <c r="D11" s="15">
        <v>4.34</v>
      </c>
      <c r="E11" s="122">
        <v>3</v>
      </c>
      <c r="F11" s="15">
        <v>4.1</v>
      </c>
      <c r="G11" s="15">
        <v>14</v>
      </c>
      <c r="H11" s="87">
        <v>110.1</v>
      </c>
      <c r="I11" s="15">
        <v>0.7</v>
      </c>
    </row>
    <row r="12" spans="1:9" ht="15.75">
      <c r="A12" s="97">
        <v>416</v>
      </c>
      <c r="B12" s="19" t="s">
        <v>21</v>
      </c>
      <c r="C12" s="22">
        <v>180</v>
      </c>
      <c r="D12" s="22">
        <v>3.67</v>
      </c>
      <c r="E12" s="22">
        <v>0.35</v>
      </c>
      <c r="F12" s="22">
        <v>3.19</v>
      </c>
      <c r="G12" s="22">
        <v>15.82</v>
      </c>
      <c r="H12" s="23">
        <v>107</v>
      </c>
      <c r="I12" s="22">
        <v>1.43</v>
      </c>
    </row>
    <row r="13" spans="1:9" ht="15.75">
      <c r="A13" s="98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07"/>
      <c r="B14" s="40"/>
      <c r="C14" s="144">
        <v>378</v>
      </c>
      <c r="D14" s="47">
        <f aca="true" t="shared" si="0" ref="D14:I14">SUM(D10:D13)</f>
        <v>13.209999999999999</v>
      </c>
      <c r="E14" s="47">
        <f t="shared" si="0"/>
        <v>6.119999999999999</v>
      </c>
      <c r="F14" s="47">
        <f t="shared" si="0"/>
        <v>14.249999999999998</v>
      </c>
      <c r="G14" s="47">
        <f t="shared" si="0"/>
        <v>45.32</v>
      </c>
      <c r="H14" s="47">
        <f t="shared" si="0"/>
        <v>363.22</v>
      </c>
      <c r="I14" s="47">
        <f t="shared" si="0"/>
        <v>2.19</v>
      </c>
    </row>
    <row r="15" spans="1:9" ht="15.75">
      <c r="A15" s="107"/>
      <c r="B15" s="49" t="s">
        <v>49</v>
      </c>
      <c r="C15" s="25"/>
      <c r="D15" s="47"/>
      <c r="E15" s="47"/>
      <c r="F15" s="47"/>
      <c r="G15" s="47"/>
      <c r="H15" s="47"/>
      <c r="I15" s="47"/>
    </row>
    <row r="16" spans="1:9" ht="15.75">
      <c r="A16" s="151">
        <v>418</v>
      </c>
      <c r="B16" s="70" t="s">
        <v>138</v>
      </c>
      <c r="C16" s="22">
        <v>100</v>
      </c>
      <c r="D16" s="54">
        <v>0.5</v>
      </c>
      <c r="E16" s="54">
        <v>0</v>
      </c>
      <c r="F16" s="54">
        <v>0</v>
      </c>
      <c r="G16" s="54">
        <v>10.1</v>
      </c>
      <c r="H16" s="54">
        <v>42.67</v>
      </c>
      <c r="I16" s="81">
        <v>2</v>
      </c>
    </row>
    <row r="17" spans="1:9" ht="15.75">
      <c r="A17" s="100"/>
      <c r="B17" s="80" t="s">
        <v>35</v>
      </c>
      <c r="C17" s="26"/>
      <c r="D17" s="26"/>
      <c r="E17" s="26"/>
      <c r="F17" s="26"/>
      <c r="G17" s="26"/>
      <c r="H17" s="26"/>
      <c r="I17" s="26"/>
    </row>
    <row r="18" spans="1:9" ht="15.75">
      <c r="A18" s="102" t="s">
        <v>124</v>
      </c>
      <c r="B18" s="19" t="s">
        <v>125</v>
      </c>
      <c r="C18" s="22" t="s">
        <v>126</v>
      </c>
      <c r="D18" s="22">
        <v>4.18</v>
      </c>
      <c r="E18" s="22">
        <v>2.24</v>
      </c>
      <c r="F18" s="22">
        <v>3.76</v>
      </c>
      <c r="G18" s="22">
        <v>13.26</v>
      </c>
      <c r="H18" s="23">
        <v>103.8</v>
      </c>
      <c r="I18" s="22">
        <v>8.85</v>
      </c>
    </row>
    <row r="19" spans="1:9" s="74" customFormat="1" ht="17.25" customHeight="1">
      <c r="A19" s="102">
        <v>324</v>
      </c>
      <c r="B19" s="19" t="s">
        <v>127</v>
      </c>
      <c r="C19" s="22">
        <v>80</v>
      </c>
      <c r="D19" s="75">
        <v>10.11</v>
      </c>
      <c r="E19" s="75">
        <v>0.14</v>
      </c>
      <c r="F19" s="26">
        <v>14.27</v>
      </c>
      <c r="G19" s="26">
        <v>8.51</v>
      </c>
      <c r="H19" s="26">
        <v>203</v>
      </c>
      <c r="I19" s="22">
        <v>0.32</v>
      </c>
    </row>
    <row r="20" spans="1:9" ht="15.75">
      <c r="A20" s="96">
        <v>370</v>
      </c>
      <c r="B20" s="19" t="s">
        <v>128</v>
      </c>
      <c r="C20" s="87">
        <v>33</v>
      </c>
      <c r="D20" s="15">
        <v>0.88</v>
      </c>
      <c r="E20" s="15">
        <v>0.04</v>
      </c>
      <c r="F20" s="122">
        <v>3.04</v>
      </c>
      <c r="G20" s="15">
        <v>3.25</v>
      </c>
      <c r="H20" s="87">
        <v>43.95</v>
      </c>
      <c r="I20" s="15">
        <v>0.1</v>
      </c>
    </row>
    <row r="21" spans="1:9" ht="15.75">
      <c r="A21" s="150" t="s">
        <v>129</v>
      </c>
      <c r="B21" s="19" t="s">
        <v>130</v>
      </c>
      <c r="C21" s="23">
        <v>150</v>
      </c>
      <c r="D21" s="38">
        <v>3</v>
      </c>
      <c r="E21" s="38">
        <v>0.2</v>
      </c>
      <c r="F21" s="38">
        <v>2.8</v>
      </c>
      <c r="G21" s="68">
        <v>13.2</v>
      </c>
      <c r="H21" s="37">
        <v>90.83</v>
      </c>
      <c r="I21" s="38">
        <v>12.2</v>
      </c>
    </row>
    <row r="22" spans="1:9" ht="17.25" customHeight="1">
      <c r="A22" s="161">
        <v>390</v>
      </c>
      <c r="B22" s="19" t="s">
        <v>94</v>
      </c>
      <c r="C22" s="23">
        <v>180</v>
      </c>
      <c r="D22" s="22">
        <v>0.14</v>
      </c>
      <c r="E22" s="22">
        <v>0</v>
      </c>
      <c r="F22" s="22">
        <v>0.14</v>
      </c>
      <c r="G22" s="23">
        <v>21.49</v>
      </c>
      <c r="H22" s="22">
        <v>87.84</v>
      </c>
      <c r="I22" s="22">
        <v>1.54</v>
      </c>
    </row>
    <row r="23" spans="1:9" ht="17.25" customHeight="1">
      <c r="A23" s="161"/>
      <c r="B23" s="19" t="s">
        <v>103</v>
      </c>
      <c r="C23" s="23">
        <v>20</v>
      </c>
      <c r="D23" s="22">
        <v>2</v>
      </c>
      <c r="E23" s="22">
        <v>0</v>
      </c>
      <c r="F23" s="22">
        <v>2.62</v>
      </c>
      <c r="G23" s="23">
        <v>17.8</v>
      </c>
      <c r="H23" s="22">
        <v>103.5</v>
      </c>
      <c r="I23" s="22">
        <v>0</v>
      </c>
    </row>
    <row r="24" spans="1:9" ht="15.75">
      <c r="A24" s="103"/>
      <c r="B24" s="19" t="s">
        <v>11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07"/>
      <c r="B25" s="40"/>
      <c r="C25" s="144">
        <v>768</v>
      </c>
      <c r="D25" s="43">
        <f aca="true" t="shared" si="1" ref="D25:I25">SUM(D18:D24)</f>
        <v>23.810000000000002</v>
      </c>
      <c r="E25" s="43">
        <f t="shared" si="1"/>
        <v>2.6200000000000006</v>
      </c>
      <c r="F25" s="43">
        <f t="shared" si="1"/>
        <v>27.180000000000003</v>
      </c>
      <c r="G25" s="43">
        <f t="shared" si="1"/>
        <v>97.66</v>
      </c>
      <c r="H25" s="43">
        <f t="shared" si="1"/>
        <v>729.42</v>
      </c>
      <c r="I25" s="43">
        <f t="shared" si="1"/>
        <v>23.009999999999998</v>
      </c>
    </row>
    <row r="26" spans="1:9" ht="15.75">
      <c r="A26" s="97"/>
      <c r="B26" s="19"/>
      <c r="C26" s="22"/>
      <c r="D26" s="22"/>
      <c r="E26" s="22"/>
      <c r="F26" s="22"/>
      <c r="G26" s="22"/>
      <c r="H26" s="22"/>
      <c r="I26" s="22"/>
    </row>
    <row r="27" spans="1:9" ht="15.75">
      <c r="A27" s="105"/>
      <c r="B27" s="50"/>
      <c r="C27" s="82"/>
      <c r="D27" s="33"/>
      <c r="E27" s="33"/>
      <c r="F27" s="33"/>
      <c r="G27" s="33"/>
      <c r="H27" s="33"/>
      <c r="I27" s="33"/>
    </row>
    <row r="28" spans="1:9" ht="15.75">
      <c r="A28" s="104"/>
      <c r="B28" s="28" t="s">
        <v>79</v>
      </c>
      <c r="C28" s="21"/>
      <c r="D28" s="32"/>
      <c r="E28" s="32"/>
      <c r="F28" s="32"/>
      <c r="G28" s="32"/>
      <c r="H28" s="32"/>
      <c r="I28" s="32"/>
    </row>
    <row r="29" spans="1:9" ht="15.75">
      <c r="A29" s="104">
        <v>274</v>
      </c>
      <c r="B29" s="19" t="s">
        <v>68</v>
      </c>
      <c r="C29" s="23">
        <v>100</v>
      </c>
      <c r="D29" s="22">
        <v>16.85</v>
      </c>
      <c r="E29" s="22">
        <v>3.81</v>
      </c>
      <c r="F29" s="22">
        <v>7.1</v>
      </c>
      <c r="G29" s="22">
        <v>10.26</v>
      </c>
      <c r="H29" s="36">
        <v>172.5</v>
      </c>
      <c r="I29" s="22">
        <v>3.41</v>
      </c>
    </row>
    <row r="30" spans="1:9" ht="15.75">
      <c r="A30" s="104">
        <v>57</v>
      </c>
      <c r="B30" s="19" t="s">
        <v>111</v>
      </c>
      <c r="C30" s="23">
        <v>60</v>
      </c>
      <c r="D30" s="22">
        <v>0.72</v>
      </c>
      <c r="E30" s="22">
        <v>0</v>
      </c>
      <c r="F30" s="22">
        <v>2.82</v>
      </c>
      <c r="G30" s="22">
        <v>4.62</v>
      </c>
      <c r="H30" s="36">
        <v>47</v>
      </c>
      <c r="I30" s="22">
        <v>4.5</v>
      </c>
    </row>
    <row r="31" spans="1:9" ht="15.75">
      <c r="A31" s="97">
        <v>414</v>
      </c>
      <c r="B31" s="19" t="s">
        <v>23</v>
      </c>
      <c r="C31" s="22">
        <v>180</v>
      </c>
      <c r="D31" s="3">
        <v>2.85</v>
      </c>
      <c r="E31" s="3">
        <v>0.09</v>
      </c>
      <c r="F31" s="3">
        <v>2.41</v>
      </c>
      <c r="G31" s="3">
        <v>14.36</v>
      </c>
      <c r="H31" s="3">
        <v>91</v>
      </c>
      <c r="I31" s="22">
        <v>1.17</v>
      </c>
    </row>
    <row r="32" spans="1:9" ht="15.75">
      <c r="A32" s="102"/>
      <c r="B32" s="20" t="s">
        <v>22</v>
      </c>
      <c r="C32" s="22">
        <v>40</v>
      </c>
      <c r="D32" s="22">
        <v>2.96</v>
      </c>
      <c r="E32" s="22">
        <v>0</v>
      </c>
      <c r="F32" s="22">
        <v>1.16</v>
      </c>
      <c r="G32" s="22">
        <v>20.56</v>
      </c>
      <c r="H32" s="23">
        <v>100</v>
      </c>
      <c r="I32" s="22" t="s">
        <v>10</v>
      </c>
    </row>
    <row r="33" spans="1:9" ht="15.75">
      <c r="A33" s="109">
        <v>386</v>
      </c>
      <c r="B33" s="40" t="s">
        <v>32</v>
      </c>
      <c r="C33" s="42">
        <v>100</v>
      </c>
      <c r="D33" s="25">
        <v>0.2</v>
      </c>
      <c r="E33" s="25">
        <v>0</v>
      </c>
      <c r="F33" s="25">
        <v>0</v>
      </c>
      <c r="G33" s="25">
        <v>4.9</v>
      </c>
      <c r="H33" s="25">
        <v>22</v>
      </c>
      <c r="I33" s="25">
        <v>5</v>
      </c>
    </row>
    <row r="34" spans="1:9" ht="15.75">
      <c r="A34" s="40"/>
      <c r="B34" s="40"/>
      <c r="C34" s="85">
        <v>580</v>
      </c>
      <c r="D34" s="47">
        <f aca="true" t="shared" si="2" ref="D34:I34">SUM(D29:D33)</f>
        <v>23.580000000000002</v>
      </c>
      <c r="E34" s="47">
        <f t="shared" si="2"/>
        <v>3.9</v>
      </c>
      <c r="F34" s="47">
        <f t="shared" si="2"/>
        <v>13.49</v>
      </c>
      <c r="G34" s="47">
        <f t="shared" si="2"/>
        <v>54.699999999999996</v>
      </c>
      <c r="H34" s="47">
        <f t="shared" si="2"/>
        <v>432.5</v>
      </c>
      <c r="I34" s="47">
        <f t="shared" si="2"/>
        <v>14.08</v>
      </c>
    </row>
    <row r="35" spans="1:9" ht="15.75">
      <c r="A35" s="40"/>
      <c r="B35" s="39" t="s">
        <v>52</v>
      </c>
      <c r="C35" s="149">
        <v>1826</v>
      </c>
      <c r="D35" s="47">
        <f aca="true" t="shared" si="3" ref="D35:I35">D14+D16+D25+D27+D34</f>
        <v>61.10000000000001</v>
      </c>
      <c r="E35" s="47">
        <f t="shared" si="3"/>
        <v>12.64</v>
      </c>
      <c r="F35" s="47">
        <f t="shared" si="3"/>
        <v>54.92</v>
      </c>
      <c r="G35" s="47">
        <f t="shared" si="3"/>
        <v>207.77999999999997</v>
      </c>
      <c r="H35" s="47">
        <f t="shared" si="3"/>
        <v>1567.81</v>
      </c>
      <c r="I35" s="47">
        <f t="shared" si="3"/>
        <v>41.279999999999994</v>
      </c>
    </row>
    <row r="36" spans="1:9" ht="15.75">
      <c r="A36" s="8"/>
      <c r="B36" s="39" t="s">
        <v>20</v>
      </c>
      <c r="C36" s="39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19</v>
      </c>
      <c r="C37" s="8"/>
      <c r="D37" s="6">
        <f>D35/D36*100-100</f>
        <v>13.148148148148152</v>
      </c>
      <c r="F37" s="6">
        <f>F35/F36*100-100</f>
        <v>-8.466666666666669</v>
      </c>
      <c r="G37" s="6">
        <f>G35/G36*100-100</f>
        <v>-20.390804597701162</v>
      </c>
      <c r="H37" s="6">
        <f>H35/H36*100-100</f>
        <v>-12.899444444444455</v>
      </c>
      <c r="I37" s="6">
        <f>I35/I36*100-100</f>
        <v>-17.440000000000012</v>
      </c>
    </row>
    <row r="38" spans="1:9" ht="15.75">
      <c r="A38" s="8"/>
      <c r="B38" s="136" t="s">
        <v>65</v>
      </c>
      <c r="C38" s="8"/>
      <c r="D38" s="6"/>
      <c r="E38" s="127">
        <v>0.571</v>
      </c>
      <c r="F38" s="6"/>
      <c r="G38" s="6"/>
      <c r="H38" s="6"/>
      <c r="I38" s="6"/>
    </row>
    <row r="39" spans="1:9" ht="15.75">
      <c r="A39" s="30"/>
      <c r="B39" s="5" t="s">
        <v>33</v>
      </c>
      <c r="C39" s="22"/>
      <c r="D39" s="22">
        <v>1</v>
      </c>
      <c r="E39" s="22"/>
      <c r="F39" s="79">
        <f>D35/F35</f>
        <v>1.1125273124544794</v>
      </c>
      <c r="G39" s="37">
        <f>G35/D35</f>
        <v>3.400654664484451</v>
      </c>
      <c r="H39" s="22"/>
      <c r="I39" s="22"/>
    </row>
    <row r="40" ht="12.75">
      <c r="B40" s="88" t="s">
        <v>54</v>
      </c>
    </row>
    <row r="42" spans="2:3" ht="15.75">
      <c r="B42" s="76"/>
      <c r="C42" s="78"/>
    </row>
    <row r="43" spans="2:3" ht="15.75">
      <c r="B43" s="76"/>
      <c r="C43" s="78"/>
    </row>
    <row r="44" spans="2:3" ht="15.75">
      <c r="B44" s="76"/>
      <c r="C44" s="78"/>
    </row>
    <row r="45" spans="2:3" ht="15.75">
      <c r="B45" s="76"/>
      <c r="C45" s="78"/>
    </row>
    <row r="46" spans="2:3" ht="15.75">
      <c r="B46" s="76"/>
      <c r="C46" s="7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2015-04-07T12:30:52Z</cp:lastPrinted>
  <dcterms:created xsi:type="dcterms:W3CDTF">1996-10-08T23:32:33Z</dcterms:created>
  <dcterms:modified xsi:type="dcterms:W3CDTF">2021-02-19T16:17:36Z</dcterms:modified>
  <cp:category/>
  <cp:version/>
  <cp:contentType/>
  <cp:contentStatus/>
</cp:coreProperties>
</file>